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521" yWindow="65521" windowWidth="12030" windowHeight="3615" tabRatio="227" activeTab="0"/>
  </bookViews>
  <sheets>
    <sheet name="NWOA Night League 2009&amp;2010" sheetId="1" r:id="rId1"/>
  </sheets>
  <definedNames>
    <definedName name="ACwvu.Main." localSheetId="0" hidden="1">'NWOA Night League 2009&amp;2010'!$A$1:$L$166</definedName>
    <definedName name="Age">'NWOA Night League 2009&amp;2010'!$D$32:$D$43</definedName>
    <definedName name="Best3">LARGE(Values,1)+LARGE(Values,2)+LARGE(Values,3)</definedName>
    <definedName name="Best3of6">IF('NWOA Night League 2009&amp;2010'!B1=0,,LARGE('NWOA Night League 2009&amp;2010'!C1:H1,1)+IF(ISERROR(LARGE('NWOA Night League 2009&amp;2010'!C1:H1,2)),,LARGE('NWOA Night League 2009&amp;2010'!C1:H1,2)+IF(ISERROR(LARGE('NWOA Night League 2009&amp;2010'!C1:H1,3)),,LARGE('NWOA Night League 2009&amp;2010'!C1:H1,3))))</definedName>
    <definedName name="Club">'NWOA Night League 2009&amp;2010'!$B$32:$B$43</definedName>
    <definedName name="dummy">'NWOA Night League 2009&amp;2010'!$B$2</definedName>
    <definedName name="Events">'NWOA Night League 2009&amp;2010'!$F$32:$F$43</definedName>
    <definedName name="HTML_CodePage" hidden="1">1252</definedName>
    <definedName name="HTML_Control" hidden="1">{"'NWOA Night League 2001&amp;2002'!$A$1:$L$172"}</definedName>
    <definedName name="HTML_Description" hidden="1">""</definedName>
    <definedName name="HTML_Email" hidden="1">""</definedName>
    <definedName name="HTML_Header" hidden="1">"NWOA Night League 2001&amp;2002"</definedName>
    <definedName name="HTML_LastUpdate" hidden="1">"18/02/02"</definedName>
    <definedName name="HTML_LineAfter" hidden="1">FALSE</definedName>
    <definedName name="HTML_LineBefore" hidden="1">FALSE</definedName>
    <definedName name="HTML_Name" hidden="1">"C J ROSTRON"</definedName>
    <definedName name="HTML_OBDlg2" hidden="1">TRUE</definedName>
    <definedName name="HTML_OBDlg4" hidden="1">TRUE</definedName>
    <definedName name="HTML_OS" hidden="1">0</definedName>
    <definedName name="HTML_PathFile" hidden="1">"C:\My Documents\cjr\orienteering\NorthWest NightLeague\League2002.final.htm"</definedName>
    <definedName name="HTML_Title" hidden="1">"North West Night LEAGUE 2001/2 Results"</definedName>
    <definedName name="Name">'NWOA Night League 2009&amp;2010'!$A$32:$A$43</definedName>
    <definedName name="Points">'NWOA Night League 2009&amp;2010'!$E$32:$E$43</definedName>
    <definedName name="_xlnm.Print_Area" localSheetId="0">'NWOA Night League 2009&amp;2010'!$A$1:$L$188</definedName>
    <definedName name="_xlnm.Print_Titles" localSheetId="0">'NWOA Night League 2009&amp;2010'!$A:$A,'NWOA Night League 2009&amp;2010'!$1:$1</definedName>
    <definedName name="Sex">'NWOA Night League 2009&amp;2010'!$C$32:$C$43</definedName>
    <definedName name="Swvu.Main." localSheetId="0" hidden="1">'NWOA Night League 2009&amp;2010'!$A$1:$L$166</definedName>
    <definedName name="Totals">'NWOA Night League 2009&amp;2010'!$G$158:$L$158</definedName>
    <definedName name="Values">'NWOA Night League 2009&amp;2010'!$G1:$L1,dummy,dummy,dummy,dummy,dummy,dummy</definedName>
    <definedName name="wvu.Main." localSheetId="0" hidden="1">{TRUE,TRUE,-0.5,-14.75,603,365.25,FALSE,TRUE,TRUE,TRUE,0,1,2,1,2,1,1,4,TRUE,TRUE,3,TRUE,1,TRUE,90,"Swvu.Main.","ACwvu.Main.",#N/A,FALSE,FALSE,0.7480314960629921,0.7480314960629921,0.984251968503937,0.984251968503937,1,"","",FALSE,FALSE,FALSE,TRUE,1,90,#N/A,#N/A,FALSE,"=R1",#N/A,#N/A,TRUE,FALSE,TRUE,9,300,300,TRUE,FALSE,TRUE,TRUE,TRUE}</definedName>
    <definedName name="Z_F9B7A840_CC3D_11D2_A2AB_00002431565E_.wvu.PrintArea" localSheetId="0" hidden="1">'NWOA Night League 2009&amp;2010'!$A$1:$L$166</definedName>
    <definedName name="Z_F9B7A840_CC3D_11D2_A2AB_00002431565E_.wvu.PrintTitles" localSheetId="0" hidden="1">'NWOA Night League 2009&amp;2010'!$1:$1</definedName>
  </definedNames>
  <calcPr fullCalcOnLoad="1"/>
</workbook>
</file>

<file path=xl/sharedStrings.xml><?xml version="1.0" encoding="utf-8"?>
<sst xmlns="http://schemas.openxmlformats.org/spreadsheetml/2006/main" count="672" uniqueCount="219">
  <si>
    <t>M18-</t>
  </si>
  <si>
    <t>Name</t>
  </si>
  <si>
    <t>Club</t>
  </si>
  <si>
    <t>Age</t>
  </si>
  <si>
    <t>Points</t>
  </si>
  <si>
    <t>Events</t>
  </si>
  <si>
    <t>SROC</t>
  </si>
  <si>
    <t>PFO</t>
  </si>
  <si>
    <t>MDOC</t>
  </si>
  <si>
    <t>SELOC</t>
  </si>
  <si>
    <t>DEE</t>
  </si>
  <si>
    <t>Extras</t>
  </si>
  <si>
    <t>Ave</t>
  </si>
  <si>
    <t>M</t>
  </si>
  <si>
    <t>M19-39</t>
  </si>
  <si>
    <t>IND</t>
  </si>
  <si>
    <t>M40+</t>
  </si>
  <si>
    <t>W18-</t>
  </si>
  <si>
    <t>W</t>
  </si>
  <si>
    <t>W19-39</t>
  </si>
  <si>
    <t>W40+</t>
  </si>
  <si>
    <t>Others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</si>
  <si>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</si>
  <si>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</si>
  <si>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</si>
  <si>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</si>
  <si>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</si>
  <si>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</si>
  <si>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</si>
  <si>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</si>
  <si>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0"/>
        <rFont val="Arial"/>
        <family val="0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</si>
  <si>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</si>
  <si>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</si>
  <si>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</si>
  <si>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</si>
  <si>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Points are awarded as follows:</t>
  </si>
  <si>
    <t>Blue:</t>
  </si>
  <si>
    <t>Green:</t>
  </si>
  <si>
    <t>Orange:</t>
  </si>
  <si>
    <t>40,39,38,……….10 (All finishers receive 10 points)</t>
  </si>
  <si>
    <t>30,29,28,……….10 (All finishers receive 10 points)</t>
  </si>
  <si>
    <t>20,19,18,……….10 (All finishers receive 10 points)</t>
  </si>
  <si>
    <t>For Full copy of results please send Stamped Addressed Envelope to:</t>
  </si>
  <si>
    <t>35</t>
  </si>
  <si>
    <t>21</t>
  </si>
  <si>
    <t>50</t>
  </si>
  <si>
    <t>55</t>
  </si>
  <si>
    <t>40</t>
  </si>
  <si>
    <t>45</t>
  </si>
  <si>
    <t>Competitors who attended all 5 events</t>
  </si>
  <si>
    <t>Competitors who attended all 4 events</t>
  </si>
  <si>
    <t>Points on a course are allocated to Individuals first and then 'Groups' .</t>
  </si>
  <si>
    <t>or email chris.rostron @uk.fujitsu.com or chris.rostron@ntlworld.com</t>
  </si>
  <si>
    <t>BlueTotal scores for each event</t>
  </si>
  <si>
    <t>Green Total scores for each event</t>
  </si>
  <si>
    <t>Orange Total scores for each event</t>
  </si>
  <si>
    <t>60</t>
  </si>
  <si>
    <t>70</t>
  </si>
  <si>
    <t>Best 3 of the results count. Age groups as above</t>
  </si>
  <si>
    <t>Iain Bell</t>
  </si>
  <si>
    <t>Chris Roberts</t>
  </si>
  <si>
    <t>John Kewley</t>
  </si>
  <si>
    <t>Darren Baker</t>
  </si>
  <si>
    <t>Bob Elmes</t>
  </si>
  <si>
    <t>Sian Calow</t>
  </si>
  <si>
    <t>Tom Gray</t>
  </si>
  <si>
    <t>Michael Hood</t>
  </si>
  <si>
    <t>Roy McGregor</t>
  </si>
  <si>
    <t>Juliet Bentley</t>
  </si>
  <si>
    <t>10</t>
  </si>
  <si>
    <t>Chris Rostron</t>
  </si>
  <si>
    <t>Hamish Willis</t>
  </si>
  <si>
    <t>Mark Jesson</t>
  </si>
  <si>
    <t>16</t>
  </si>
  <si>
    <t>18</t>
  </si>
  <si>
    <t>Kathryn Willis</t>
  </si>
  <si>
    <t>Chris Rostron. Consulate of Finland, 5, Bramway, High Lane, Stockport, Cheshire SK6 8EN Tel 01663 764799</t>
  </si>
  <si>
    <t>14</t>
  </si>
  <si>
    <t>Michael Beasant</t>
  </si>
  <si>
    <t>Eddie Speak</t>
  </si>
  <si>
    <t>Paul Jones</t>
  </si>
  <si>
    <t>Chris Owens</t>
  </si>
  <si>
    <t>Edward Calow</t>
  </si>
  <si>
    <t>12</t>
  </si>
  <si>
    <t>Maggie Hateley</t>
  </si>
  <si>
    <t>Sophie Horrocks</t>
  </si>
  <si>
    <t>Steve Wilson</t>
  </si>
  <si>
    <t>Martin Smith</t>
  </si>
  <si>
    <t>WCOC</t>
  </si>
  <si>
    <t>NW Night League Results 2009-2010</t>
  </si>
  <si>
    <t>Reddish Vale 30/01/2010</t>
  </si>
  <si>
    <t xml:space="preserve">Bickerton 
07/11/2009 </t>
  </si>
  <si>
    <t>Low Park Wood 05/12/2009</t>
  </si>
  <si>
    <t>Haslingden Grane 13/02/2010</t>
  </si>
  <si>
    <t>Thomas Felbaum</t>
  </si>
  <si>
    <t>Lewis Taylor</t>
  </si>
  <si>
    <t>Graham Hemingway</t>
  </si>
  <si>
    <t>Matthew Penellum</t>
  </si>
  <si>
    <t>BARRO</t>
  </si>
  <si>
    <t>Jack Wright</t>
  </si>
  <si>
    <t>LOC</t>
  </si>
  <si>
    <t>Mathew Vokes</t>
  </si>
  <si>
    <t>Mathew Nash</t>
  </si>
  <si>
    <t>Carl Edmunds</t>
  </si>
  <si>
    <t>Roger Bryant</t>
  </si>
  <si>
    <t>Alex McCann</t>
  </si>
  <si>
    <t>Olly Williams</t>
  </si>
  <si>
    <t>Max O'Hara</t>
  </si>
  <si>
    <t>Alistair Thornton</t>
  </si>
  <si>
    <t>Christopher Nash</t>
  </si>
  <si>
    <t>Philip Vokes</t>
  </si>
  <si>
    <t>William Rigg</t>
  </si>
  <si>
    <t>Malacky Buck</t>
  </si>
  <si>
    <t>James Allison</t>
  </si>
  <si>
    <t>Clare Dallimore</t>
  </si>
  <si>
    <t>SWOC</t>
  </si>
  <si>
    <t>Charlotte Watson</t>
  </si>
  <si>
    <t>Alice Felbaum</t>
  </si>
  <si>
    <t>Laura Jones</t>
  </si>
  <si>
    <t>Zoe Harding</t>
  </si>
  <si>
    <t>Rosie Watson</t>
  </si>
  <si>
    <t>Carrie Beadle</t>
  </si>
  <si>
    <t>Stephanie Bryant</t>
  </si>
  <si>
    <t>Lynne Howard</t>
  </si>
  <si>
    <t>Rebecca Humphreys</t>
  </si>
  <si>
    <t>Hannah Bradley</t>
  </si>
  <si>
    <t>Katrina Hemingway</t>
  </si>
  <si>
    <t>Heather Wornham</t>
  </si>
  <si>
    <t>Alice Rea</t>
  </si>
  <si>
    <t>Helen Ockenden</t>
  </si>
  <si>
    <t>Sarah Jones</t>
  </si>
  <si>
    <t>Katie Wright</t>
  </si>
  <si>
    <t>Carolyn Hindle</t>
  </si>
  <si>
    <t>Evelyn Elmes</t>
  </si>
  <si>
    <t>Pat Moody</t>
  </si>
  <si>
    <t>Susan Roome</t>
  </si>
  <si>
    <t>Pip Humphreys</t>
  </si>
  <si>
    <t>James Merrington</t>
  </si>
  <si>
    <t>Derek Turner</t>
  </si>
  <si>
    <t>WRE</t>
  </si>
  <si>
    <t>Christopher Calow</t>
  </si>
  <si>
    <t>Patrick McIver</t>
  </si>
  <si>
    <t>Martin Roome</t>
  </si>
  <si>
    <t>Malcolm Irvine</t>
  </si>
  <si>
    <t>Chris Smithard</t>
  </si>
  <si>
    <t>20</t>
  </si>
  <si>
    <t>Thomas Beasant</t>
  </si>
  <si>
    <t>SYO</t>
  </si>
  <si>
    <t>Quentin Harding</t>
  </si>
  <si>
    <t>Andy Thornton</t>
  </si>
  <si>
    <t>Graham Watson</t>
  </si>
  <si>
    <t>David McCann</t>
  </si>
  <si>
    <t>Pete Owens</t>
  </si>
  <si>
    <t>John Britton</t>
  </si>
  <si>
    <t>Ray Humphreys</t>
  </si>
  <si>
    <t>Steve Astington</t>
  </si>
  <si>
    <t>NGOC</t>
  </si>
  <si>
    <t>Mark Saunders</t>
  </si>
  <si>
    <t>Kevin Hodgson</t>
  </si>
  <si>
    <t>Katrin Harding</t>
  </si>
  <si>
    <t>Edward Mellor</t>
  </si>
  <si>
    <t>David Downes</t>
  </si>
  <si>
    <t>Sarah Keast</t>
  </si>
  <si>
    <t>Julian Lailey</t>
  </si>
  <si>
    <t>David Rosen</t>
  </si>
  <si>
    <t>Simon Filmore</t>
  </si>
  <si>
    <t>Mark Edwards</t>
  </si>
  <si>
    <t>WCH</t>
  </si>
  <si>
    <t>Diana McClure</t>
  </si>
  <si>
    <t>Stephen Round</t>
  </si>
  <si>
    <t>John Pullin</t>
  </si>
  <si>
    <t>David Whitaker</t>
  </si>
  <si>
    <t>Dave Denness</t>
  </si>
  <si>
    <t>LOG</t>
  </si>
  <si>
    <t>Rowena Browne</t>
  </si>
  <si>
    <t>Les Davies</t>
  </si>
  <si>
    <t>Karen Gay</t>
  </si>
  <si>
    <t>Emma Johnston</t>
  </si>
  <si>
    <t>Tom McCann</t>
  </si>
  <si>
    <t>Peter Lake</t>
  </si>
  <si>
    <t>Mark Sammon</t>
  </si>
  <si>
    <t>Albert Sunter</t>
  </si>
  <si>
    <t>James McCann + 1</t>
  </si>
  <si>
    <t>Gillian Rowan-Wilde</t>
  </si>
  <si>
    <t>Di Read</t>
  </si>
  <si>
    <t>Kira Browne + 2</t>
  </si>
  <si>
    <t>Billinge Hill with Witton Park 19/12/2009</t>
  </si>
  <si>
    <t>Noel Schorah</t>
  </si>
  <si>
    <t>Steve McLean</t>
  </si>
  <si>
    <t>Warren Mason</t>
  </si>
  <si>
    <t>Ian Selby</t>
  </si>
  <si>
    <t>Paul Turner</t>
  </si>
  <si>
    <t>Tony Marlow</t>
  </si>
  <si>
    <t>Paul Livesy</t>
  </si>
  <si>
    <t>DD</t>
  </si>
  <si>
    <t>James McCann</t>
  </si>
  <si>
    <t>Mike Fairburn</t>
  </si>
  <si>
    <t>Jon Hateley</t>
  </si>
  <si>
    <t>Liz Britton</t>
  </si>
  <si>
    <t>Graham Horrocks</t>
  </si>
  <si>
    <t>Jane McCann</t>
  </si>
  <si>
    <t>Rosemary Ogden</t>
  </si>
  <si>
    <t>Hannah Hateley (+1 at MDOC)</t>
  </si>
  <si>
    <t>Tony Varley</t>
  </si>
  <si>
    <t>Edward Pugh</t>
  </si>
  <si>
    <t>Helen Yeomans</t>
  </si>
  <si>
    <t>Jamie Hoyle + 1</t>
  </si>
  <si>
    <t>Jim Mitchell</t>
  </si>
  <si>
    <t>65</t>
  </si>
  <si>
    <t>Carl Byrne</t>
  </si>
  <si>
    <t>Stephen Horrocks + 1</t>
  </si>
  <si>
    <t>RAFO</t>
  </si>
  <si>
    <t>Tony Mason</t>
  </si>
  <si>
    <t>Eric Burton</t>
  </si>
  <si>
    <t>Paul Prudhoe</t>
  </si>
  <si>
    <t>CC(AUS)</t>
  </si>
  <si>
    <t>Richard Henchman</t>
  </si>
  <si>
    <t>Clare Woods</t>
  </si>
  <si>
    <t>WAOC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</si>
</sst>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0;"/>
    <numFmt numFmtId="165" formatCode=";;;"/>
    <numFmt numFmtId="166" formatCode="\W00"/>
    <numFmt numFmtId="167" formatCode="\(###\)"/>
    <numFmt numFmtId="168" formatCode="###;\(###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sz val="10"/>
      <color indexed="11"/>
      <name val="Arial"/>
      <family val="2"/>
    </font>
    <font>
      <u val="single"/>
      <sz val="8.5"/>
      <color indexed="12"/>
      <name val="Arial"/>
      <family val="0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9" fillId="0" borderId="16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 applyProtection="1">
      <alignment/>
      <protection hidden="1"/>
    </xf>
    <xf numFmtId="0" fontId="1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9" fillId="0" borderId="17" xfId="1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1" applyBorder="1" applyAlignment="1">
      <alignment/>
    </xf>
    <xf numFmtId="0" fontId="10" fillId="0" borderId="0" xfId="0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2" fontId="0" fillId="0" borderId="24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8" xfId="1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4" xfId="0" applyFill="1" applyBorder="1" applyAlignment="1">
      <alignment vertical="center"/>
    </xf>
    <xf numFmtId="1" fontId="0" fillId="0" borderId="28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65" fontId="1" fillId="0" borderId="17" xfId="1" applyNumberFormat="1" applyFill="1" applyBorder="1" applyAlignment="1" applyProtection="1">
      <alignment/>
      <protection hidden="1"/>
    </xf>
    <xf numFmtId="0" fontId="1" fillId="0" borderId="6" xfId="0" applyFont="1" applyFill="1" applyBorder="1" applyAlignment="1">
      <alignment horizontal="centerContinuous" vertical="center"/>
    </xf>
    <xf numFmtId="0" fontId="0" fillId="0" borderId="3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" fontId="0" fillId="0" borderId="31" xfId="0" applyNumberForma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" fillId="0" borderId="11" xfId="0" applyFont="1" applyBorder="1" applyAlignment="1">
      <alignment horizontal="center" vertical="center" textRotation="90" wrapText="1"/>
    </xf>
    <xf numFmtId="49" fontId="0" fillId="0" borderId="2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49" fontId="0" fillId="0" borderId="14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1" fillId="0" borderId="14" xfId="1" applyNumberFormat="1" applyFill="1" applyBorder="1" applyAlignment="1">
      <alignment/>
    </xf>
    <xf numFmtId="49" fontId="0" fillId="0" borderId="22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7" fillId="0" borderId="24" xfId="0" applyFont="1" applyBorder="1" applyAlignment="1">
      <alignment horizontal="right" vertical="center"/>
    </xf>
    <xf numFmtId="0" fontId="16" fillId="0" borderId="24" xfId="0" applyFont="1" applyBorder="1" applyAlignment="1">
      <alignment vertical="center"/>
    </xf>
    <xf numFmtId="0" fontId="16" fillId="0" borderId="23" xfId="0" applyFont="1" applyBorder="1" applyAlignment="1">
      <alignment/>
    </xf>
    <xf numFmtId="0" fontId="16" fillId="0" borderId="31" xfId="0" applyFont="1" applyBorder="1" applyAlignment="1">
      <alignment vertical="center"/>
    </xf>
    <xf numFmtId="0" fontId="17" fillId="0" borderId="0" xfId="1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</cellXfs>
  <cellStyles count="8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E200"/>
      <rgbColor rgb="00000080"/>
      <rgbColor rgb="00F395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8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1.00390625" style="59" customWidth="1"/>
    <col min="2" max="2" width="10.421875" style="59" bestFit="1" customWidth="1"/>
    <col min="3" max="3" width="4.421875" style="60" customWidth="1"/>
    <col min="4" max="4" width="3.140625" style="99" bestFit="1" customWidth="1"/>
    <col min="5" max="5" width="8.140625" style="59" bestFit="1" customWidth="1"/>
    <col min="6" max="6" width="8.57421875" style="59" bestFit="1" customWidth="1"/>
    <col min="7" max="7" width="9.140625" style="1" bestFit="1" customWidth="1"/>
    <col min="8" max="8" width="8.140625" style="1" bestFit="1" customWidth="1"/>
    <col min="9" max="9" width="8.421875" style="1" customWidth="1"/>
    <col min="10" max="10" width="8.57421875" style="1" bestFit="1" customWidth="1"/>
    <col min="11" max="11" width="6.57421875" style="1" customWidth="1"/>
    <col min="12" max="12" width="7.140625" style="1" customWidth="1"/>
    <col min="13" max="13" width="7.00390625" style="130" customWidth="1"/>
    <col min="14" max="14" width="6.421875" style="0" customWidth="1"/>
  </cols>
  <sheetData>
    <row r="1" spans="1:13" s="52" customFormat="1" ht="95.25" customHeight="1" thickBot="1">
      <c r="A1" s="30" t="s">
        <v>89</v>
      </c>
      <c r="B1" s="24"/>
      <c r="C1" s="24"/>
      <c r="D1" s="90"/>
      <c r="E1" s="24"/>
      <c r="F1" s="24"/>
      <c r="G1" s="65" t="s">
        <v>91</v>
      </c>
      <c r="H1" s="14" t="s">
        <v>92</v>
      </c>
      <c r="I1" s="14" t="s">
        <v>186</v>
      </c>
      <c r="J1" s="14" t="s">
        <v>90</v>
      </c>
      <c r="K1" s="14" t="s">
        <v>93</v>
      </c>
      <c r="L1" s="88"/>
      <c r="M1" s="121"/>
    </row>
    <row r="2" spans="1:21" s="53" customFormat="1" ht="33" customHeight="1" thickBot="1">
      <c r="A2" s="31" t="s">
        <v>0</v>
      </c>
      <c r="B2" s="32">
        <v>0</v>
      </c>
      <c r="C2" s="25"/>
      <c r="D2" s="91"/>
      <c r="E2" s="33"/>
      <c r="F2" s="25"/>
      <c r="G2" s="66"/>
      <c r="H2" s="75"/>
      <c r="I2" s="75"/>
      <c r="J2" s="75"/>
      <c r="K2" s="75"/>
      <c r="L2" s="76"/>
      <c r="M2" s="122"/>
      <c r="U2" s="111"/>
    </row>
    <row r="3" spans="1:14" s="1" customFormat="1" ht="13.5" thickBot="1">
      <c r="A3" s="34" t="s">
        <v>1</v>
      </c>
      <c r="B3" s="26" t="s">
        <v>2</v>
      </c>
      <c r="C3" s="82" t="s">
        <v>3</v>
      </c>
      <c r="D3" s="92"/>
      <c r="E3" s="80" t="s">
        <v>4</v>
      </c>
      <c r="F3" s="26" t="s">
        <v>5</v>
      </c>
      <c r="G3" s="67" t="s">
        <v>10</v>
      </c>
      <c r="H3" s="18" t="s">
        <v>6</v>
      </c>
      <c r="I3" s="18" t="s">
        <v>7</v>
      </c>
      <c r="J3" s="18" t="s">
        <v>8</v>
      </c>
      <c r="K3" s="18" t="s">
        <v>9</v>
      </c>
      <c r="L3" s="19"/>
      <c r="M3" s="123" t="s">
        <v>11</v>
      </c>
      <c r="N3" s="57" t="s">
        <v>12</v>
      </c>
    </row>
    <row r="4" spans="1:14" s="105" customFormat="1" ht="12.75">
      <c r="A4" s="131" t="s">
        <v>105</v>
      </c>
      <c r="B4" s="132" t="s">
        <v>8</v>
      </c>
      <c r="C4" s="133" t="s">
        <v>13</v>
      </c>
      <c r="D4" s="134" t="s">
        <v>77</v>
      </c>
      <c r="E4" s="131">
        <f aca="true" t="shared" si="0" ref="E4:E28">Best3</f>
        <v>96</v>
      </c>
      <c r="F4" s="27">
        <f aca="true" t="shared" si="1" ref="F4:F28">COUNT(G4:L4)</f>
        <v>3</v>
      </c>
      <c r="G4" s="69">
        <v>27</v>
      </c>
      <c r="H4" s="5">
        <v>30</v>
      </c>
      <c r="I4" s="8"/>
      <c r="J4" s="7">
        <v>39</v>
      </c>
      <c r="K4" s="8"/>
      <c r="L4" s="17"/>
      <c r="M4" s="124"/>
      <c r="N4" s="104">
        <f aca="true" t="shared" si="2" ref="N4:N29">IF(F4=0,0,AVERAGE(G4:L4))</f>
        <v>32</v>
      </c>
    </row>
    <row r="5" spans="1:14" s="105" customFormat="1" ht="12.75">
      <c r="A5" s="131" t="s">
        <v>94</v>
      </c>
      <c r="B5" s="132" t="s">
        <v>8</v>
      </c>
      <c r="C5" s="133" t="s">
        <v>13</v>
      </c>
      <c r="D5" s="134" t="s">
        <v>74</v>
      </c>
      <c r="E5" s="131">
        <f t="shared" si="0"/>
        <v>40</v>
      </c>
      <c r="F5" s="27">
        <f t="shared" si="1"/>
        <v>1</v>
      </c>
      <c r="G5" s="70">
        <v>40</v>
      </c>
      <c r="H5" s="8"/>
      <c r="I5" s="8"/>
      <c r="J5" s="8"/>
      <c r="K5" s="8"/>
      <c r="L5" s="17"/>
      <c r="M5" s="124"/>
      <c r="N5" s="104">
        <f t="shared" si="2"/>
        <v>40</v>
      </c>
    </row>
    <row r="6" spans="1:14" s="105" customFormat="1" ht="12.75">
      <c r="A6" s="131" t="s">
        <v>78</v>
      </c>
      <c r="B6" s="132" t="s">
        <v>10</v>
      </c>
      <c r="C6" s="133" t="s">
        <v>13</v>
      </c>
      <c r="D6" s="134" t="s">
        <v>73</v>
      </c>
      <c r="E6" s="131">
        <f t="shared" si="0"/>
        <v>39</v>
      </c>
      <c r="F6" s="27">
        <f t="shared" si="1"/>
        <v>1</v>
      </c>
      <c r="G6" s="70">
        <v>39</v>
      </c>
      <c r="H6" s="8"/>
      <c r="I6" s="8"/>
      <c r="J6" s="8"/>
      <c r="K6" s="8"/>
      <c r="L6" s="17"/>
      <c r="M6" s="124"/>
      <c r="N6" s="104">
        <f t="shared" si="2"/>
        <v>39</v>
      </c>
    </row>
    <row r="7" spans="1:14" s="105" customFormat="1" ht="12.75">
      <c r="A7" s="35" t="s">
        <v>95</v>
      </c>
      <c r="B7" s="27" t="s">
        <v>88</v>
      </c>
      <c r="C7" s="36" t="s">
        <v>13</v>
      </c>
      <c r="D7" s="89" t="s">
        <v>74</v>
      </c>
      <c r="E7" s="35">
        <f t="shared" si="0"/>
        <v>38</v>
      </c>
      <c r="F7" s="27">
        <f t="shared" si="1"/>
        <v>1</v>
      </c>
      <c r="G7" s="70">
        <v>38</v>
      </c>
      <c r="H7" s="8"/>
      <c r="I7" s="8"/>
      <c r="J7" s="8"/>
      <c r="K7" s="8"/>
      <c r="L7" s="17"/>
      <c r="M7" s="124"/>
      <c r="N7" s="104">
        <f t="shared" si="2"/>
        <v>38</v>
      </c>
    </row>
    <row r="8" spans="1:14" s="105" customFormat="1" ht="12.75">
      <c r="A8" s="35" t="s">
        <v>178</v>
      </c>
      <c r="B8" s="27" t="s">
        <v>8</v>
      </c>
      <c r="C8" s="36" t="s">
        <v>13</v>
      </c>
      <c r="D8" s="89" t="s">
        <v>83</v>
      </c>
      <c r="E8" s="35">
        <f t="shared" si="0"/>
        <v>38</v>
      </c>
      <c r="F8" s="27">
        <f t="shared" si="1"/>
        <v>2</v>
      </c>
      <c r="G8" s="68"/>
      <c r="H8" s="8">
        <v>18</v>
      </c>
      <c r="I8" s="8">
        <v>20</v>
      </c>
      <c r="J8" s="8"/>
      <c r="K8" s="8"/>
      <c r="L8" s="17"/>
      <c r="M8" s="124"/>
      <c r="N8" s="104">
        <f t="shared" si="2"/>
        <v>19</v>
      </c>
    </row>
    <row r="9" spans="1:14" s="105" customFormat="1" ht="12.75">
      <c r="A9" s="35" t="s">
        <v>96</v>
      </c>
      <c r="B9" s="27" t="s">
        <v>88</v>
      </c>
      <c r="C9" s="36" t="s">
        <v>13</v>
      </c>
      <c r="D9" s="89" t="s">
        <v>73</v>
      </c>
      <c r="E9" s="35">
        <f t="shared" si="0"/>
        <v>37</v>
      </c>
      <c r="F9" s="27">
        <f t="shared" si="1"/>
        <v>1</v>
      </c>
      <c r="G9" s="70">
        <v>37</v>
      </c>
      <c r="H9" s="5"/>
      <c r="I9" s="8"/>
      <c r="J9" s="5"/>
      <c r="K9" s="8"/>
      <c r="L9" s="17"/>
      <c r="M9" s="124"/>
      <c r="N9" s="104">
        <f t="shared" si="2"/>
        <v>37</v>
      </c>
    </row>
    <row r="10" spans="1:20" s="105" customFormat="1" ht="12.75">
      <c r="A10" s="35" t="s">
        <v>97</v>
      </c>
      <c r="B10" s="27" t="s">
        <v>98</v>
      </c>
      <c r="C10" s="36" t="s">
        <v>13</v>
      </c>
      <c r="D10" s="89" t="s">
        <v>73</v>
      </c>
      <c r="E10" s="35">
        <f t="shared" si="0"/>
        <v>36</v>
      </c>
      <c r="F10" s="27">
        <f t="shared" si="1"/>
        <v>1</v>
      </c>
      <c r="G10" s="107">
        <v>36</v>
      </c>
      <c r="H10" s="8"/>
      <c r="I10" s="8"/>
      <c r="J10" s="8"/>
      <c r="K10" s="8"/>
      <c r="L10" s="17"/>
      <c r="M10" s="124"/>
      <c r="N10" s="104">
        <f t="shared" si="2"/>
        <v>36</v>
      </c>
      <c r="T10" s="112"/>
    </row>
    <row r="11" spans="1:14" s="105" customFormat="1" ht="12.75">
      <c r="A11" s="35" t="s">
        <v>99</v>
      </c>
      <c r="B11" s="27" t="s">
        <v>100</v>
      </c>
      <c r="C11" s="36" t="s">
        <v>13</v>
      </c>
      <c r="D11" s="89" t="s">
        <v>73</v>
      </c>
      <c r="E11" s="35">
        <f t="shared" si="0"/>
        <v>34</v>
      </c>
      <c r="F11" s="27">
        <f t="shared" si="1"/>
        <v>1</v>
      </c>
      <c r="G11" s="70">
        <v>34</v>
      </c>
      <c r="H11" s="8"/>
      <c r="I11" s="8"/>
      <c r="J11" s="118"/>
      <c r="K11" s="8"/>
      <c r="L11" s="17"/>
      <c r="M11" s="124"/>
      <c r="N11" s="104">
        <f t="shared" si="2"/>
        <v>34</v>
      </c>
    </row>
    <row r="12" spans="1:14" s="105" customFormat="1" ht="12.75">
      <c r="A12" s="35" t="s">
        <v>101</v>
      </c>
      <c r="B12" s="27" t="s">
        <v>10</v>
      </c>
      <c r="C12" s="36" t="s">
        <v>13</v>
      </c>
      <c r="D12" s="89" t="s">
        <v>74</v>
      </c>
      <c r="E12" s="35">
        <f t="shared" si="0"/>
        <v>33</v>
      </c>
      <c r="F12" s="27">
        <f t="shared" si="1"/>
        <v>1</v>
      </c>
      <c r="G12" s="70">
        <v>33</v>
      </c>
      <c r="H12" s="8"/>
      <c r="I12" s="8"/>
      <c r="J12" s="8"/>
      <c r="K12" s="8"/>
      <c r="L12" s="17"/>
      <c r="M12" s="124"/>
      <c r="N12" s="104">
        <f t="shared" si="2"/>
        <v>33</v>
      </c>
    </row>
    <row r="13" spans="1:20" s="105" customFormat="1" ht="12.75">
      <c r="A13" s="35" t="s">
        <v>102</v>
      </c>
      <c r="B13" s="27" t="s">
        <v>6</v>
      </c>
      <c r="C13" s="36" t="s">
        <v>13</v>
      </c>
      <c r="D13" s="89" t="s">
        <v>73</v>
      </c>
      <c r="E13" s="35">
        <f t="shared" si="0"/>
        <v>31</v>
      </c>
      <c r="F13" s="27">
        <f t="shared" si="1"/>
        <v>1</v>
      </c>
      <c r="G13" s="107">
        <v>31</v>
      </c>
      <c r="H13" s="8"/>
      <c r="I13" s="8"/>
      <c r="J13" s="8"/>
      <c r="K13" s="8"/>
      <c r="L13" s="17"/>
      <c r="M13" s="124"/>
      <c r="N13" s="104">
        <f t="shared" si="2"/>
        <v>31</v>
      </c>
      <c r="T13" s="112"/>
    </row>
    <row r="14" spans="1:14" s="105" customFormat="1" ht="12.75">
      <c r="A14" s="35" t="s">
        <v>103</v>
      </c>
      <c r="B14" s="27" t="s">
        <v>98</v>
      </c>
      <c r="C14" s="36" t="s">
        <v>13</v>
      </c>
      <c r="D14" s="89" t="s">
        <v>73</v>
      </c>
      <c r="E14" s="35">
        <f t="shared" si="0"/>
        <v>30</v>
      </c>
      <c r="F14" s="27">
        <f t="shared" si="1"/>
        <v>1</v>
      </c>
      <c r="G14" s="70">
        <v>30</v>
      </c>
      <c r="H14" s="8"/>
      <c r="I14" s="8"/>
      <c r="J14" s="8"/>
      <c r="K14" s="8"/>
      <c r="L14" s="17"/>
      <c r="M14" s="124"/>
      <c r="N14" s="104">
        <f t="shared" si="2"/>
        <v>30</v>
      </c>
    </row>
    <row r="15" spans="1:14" s="105" customFormat="1" ht="12.75">
      <c r="A15" s="35" t="s">
        <v>81</v>
      </c>
      <c r="B15" s="27" t="s">
        <v>10</v>
      </c>
      <c r="C15" s="36" t="s">
        <v>13</v>
      </c>
      <c r="D15" s="89" t="s">
        <v>73</v>
      </c>
      <c r="E15" s="35">
        <f t="shared" si="0"/>
        <v>28</v>
      </c>
      <c r="F15" s="27">
        <f t="shared" si="1"/>
        <v>1</v>
      </c>
      <c r="G15" s="69">
        <v>28</v>
      </c>
      <c r="H15" s="8"/>
      <c r="I15" s="8"/>
      <c r="J15" s="8"/>
      <c r="K15" s="8"/>
      <c r="L15" s="17"/>
      <c r="M15" s="124"/>
      <c r="N15" s="104">
        <f t="shared" si="2"/>
        <v>28</v>
      </c>
    </row>
    <row r="16" spans="1:20" s="105" customFormat="1" ht="12.75">
      <c r="A16" s="35" t="s">
        <v>106</v>
      </c>
      <c r="B16" s="27" t="s">
        <v>10</v>
      </c>
      <c r="C16" s="36" t="s">
        <v>13</v>
      </c>
      <c r="D16" s="89" t="s">
        <v>77</v>
      </c>
      <c r="E16" s="35">
        <f t="shared" si="0"/>
        <v>24</v>
      </c>
      <c r="F16" s="27">
        <f t="shared" si="1"/>
        <v>1</v>
      </c>
      <c r="G16" s="119">
        <v>24</v>
      </c>
      <c r="H16" s="8"/>
      <c r="I16" s="8"/>
      <c r="J16" s="8"/>
      <c r="K16" s="8"/>
      <c r="L16" s="17"/>
      <c r="M16" s="124"/>
      <c r="N16" s="104">
        <f t="shared" si="2"/>
        <v>24</v>
      </c>
      <c r="T16" s="112"/>
    </row>
    <row r="17" spans="1:14" s="105" customFormat="1" ht="12.75">
      <c r="A17" s="35" t="s">
        <v>108</v>
      </c>
      <c r="B17" s="27" t="s">
        <v>8</v>
      </c>
      <c r="C17" s="36" t="s">
        <v>13</v>
      </c>
      <c r="D17" s="89" t="s">
        <v>77</v>
      </c>
      <c r="E17" s="35">
        <f t="shared" si="0"/>
        <v>20</v>
      </c>
      <c r="F17" s="27">
        <f t="shared" si="1"/>
        <v>1</v>
      </c>
      <c r="G17" s="68">
        <v>20</v>
      </c>
      <c r="H17" s="8"/>
      <c r="I17" s="8"/>
      <c r="J17" s="8"/>
      <c r="K17" s="8"/>
      <c r="L17" s="17"/>
      <c r="M17" s="124"/>
      <c r="N17" s="104">
        <f t="shared" si="2"/>
        <v>20</v>
      </c>
    </row>
    <row r="18" spans="1:14" s="105" customFormat="1" ht="12.75">
      <c r="A18" s="35" t="s">
        <v>195</v>
      </c>
      <c r="B18" s="27" t="s">
        <v>8</v>
      </c>
      <c r="C18" s="36" t="s">
        <v>13</v>
      </c>
      <c r="D18" s="89" t="s">
        <v>69</v>
      </c>
      <c r="E18" s="35">
        <f t="shared" si="0"/>
        <v>19</v>
      </c>
      <c r="F18" s="27">
        <f t="shared" si="1"/>
        <v>1</v>
      </c>
      <c r="G18" s="68"/>
      <c r="H18" s="8"/>
      <c r="I18" s="8">
        <v>19</v>
      </c>
      <c r="J18" s="8"/>
      <c r="K18" s="8"/>
      <c r="L18" s="17"/>
      <c r="M18" s="124"/>
      <c r="N18" s="104">
        <f t="shared" si="2"/>
        <v>19</v>
      </c>
    </row>
    <row r="19" spans="1:14" s="105" customFormat="1" ht="12.75">
      <c r="A19" s="35" t="s">
        <v>109</v>
      </c>
      <c r="B19" s="27" t="s">
        <v>6</v>
      </c>
      <c r="C19" s="36" t="s">
        <v>13</v>
      </c>
      <c r="D19" s="89" t="s">
        <v>77</v>
      </c>
      <c r="E19" s="35">
        <f t="shared" si="0"/>
        <v>17</v>
      </c>
      <c r="F19" s="27">
        <f t="shared" si="1"/>
        <v>1</v>
      </c>
      <c r="G19" s="68">
        <v>17</v>
      </c>
      <c r="H19" s="8"/>
      <c r="I19" s="8"/>
      <c r="J19" s="8"/>
      <c r="K19" s="8"/>
      <c r="L19" s="17"/>
      <c r="M19" s="124"/>
      <c r="N19" s="104">
        <f t="shared" si="2"/>
        <v>17</v>
      </c>
    </row>
    <row r="20" spans="1:14" s="105" customFormat="1" ht="12.75">
      <c r="A20" s="35" t="s">
        <v>206</v>
      </c>
      <c r="B20" s="27" t="s">
        <v>7</v>
      </c>
      <c r="C20" s="36" t="s">
        <v>13</v>
      </c>
      <c r="D20" s="89" t="s">
        <v>83</v>
      </c>
      <c r="E20" s="35">
        <f t="shared" si="0"/>
        <v>17</v>
      </c>
      <c r="F20" s="27">
        <f t="shared" si="1"/>
        <v>1</v>
      </c>
      <c r="G20" s="68"/>
      <c r="H20" s="8"/>
      <c r="I20" s="8"/>
      <c r="J20" s="8"/>
      <c r="K20" s="8">
        <v>17</v>
      </c>
      <c r="L20" s="17"/>
      <c r="M20" s="124">
        <v>1</v>
      </c>
      <c r="N20" s="104">
        <f t="shared" si="2"/>
        <v>17</v>
      </c>
    </row>
    <row r="21" spans="1:14" s="105" customFormat="1" ht="12.75">
      <c r="A21" s="35" t="s">
        <v>82</v>
      </c>
      <c r="B21" s="27" t="s">
        <v>10</v>
      </c>
      <c r="C21" s="36" t="s">
        <v>13</v>
      </c>
      <c r="D21" s="89" t="s">
        <v>77</v>
      </c>
      <c r="E21" s="35">
        <f t="shared" si="0"/>
        <v>16</v>
      </c>
      <c r="F21" s="27">
        <f t="shared" si="1"/>
        <v>1</v>
      </c>
      <c r="G21" s="68">
        <v>16</v>
      </c>
      <c r="H21" s="8"/>
      <c r="I21" s="8"/>
      <c r="J21" s="8"/>
      <c r="K21" s="8"/>
      <c r="L21" s="17"/>
      <c r="M21" s="124"/>
      <c r="N21" s="104">
        <f t="shared" si="2"/>
        <v>16</v>
      </c>
    </row>
    <row r="22" spans="1:14" s="105" customFormat="1" ht="12.75">
      <c r="A22" s="35" t="s">
        <v>182</v>
      </c>
      <c r="B22" s="27" t="s">
        <v>8</v>
      </c>
      <c r="C22" s="36" t="s">
        <v>13</v>
      </c>
      <c r="D22" s="89" t="s">
        <v>69</v>
      </c>
      <c r="E22" s="35">
        <f t="shared" si="0"/>
        <v>14</v>
      </c>
      <c r="F22" s="27">
        <f t="shared" si="1"/>
        <v>1</v>
      </c>
      <c r="G22" s="68"/>
      <c r="H22" s="8">
        <v>14</v>
      </c>
      <c r="I22" s="5"/>
      <c r="J22" s="8"/>
      <c r="K22" s="8"/>
      <c r="L22" s="17"/>
      <c r="M22" s="124">
        <v>1</v>
      </c>
      <c r="N22" s="104">
        <f t="shared" si="2"/>
        <v>14</v>
      </c>
    </row>
    <row r="23" spans="1:20" s="105" customFormat="1" ht="12.75">
      <c r="A23" s="35" t="s">
        <v>110</v>
      </c>
      <c r="B23" s="27" t="s">
        <v>10</v>
      </c>
      <c r="C23" s="36" t="s">
        <v>13</v>
      </c>
      <c r="D23" s="89" t="s">
        <v>77</v>
      </c>
      <c r="E23" s="35">
        <f t="shared" si="0"/>
        <v>12</v>
      </c>
      <c r="F23" s="27">
        <f t="shared" si="1"/>
        <v>1</v>
      </c>
      <c r="G23" s="108">
        <v>12</v>
      </c>
      <c r="H23" s="8"/>
      <c r="I23" s="8"/>
      <c r="J23" s="8"/>
      <c r="K23" s="8"/>
      <c r="L23" s="17"/>
      <c r="M23" s="124"/>
      <c r="N23" s="104">
        <f t="shared" si="2"/>
        <v>12</v>
      </c>
      <c r="T23" s="112"/>
    </row>
    <row r="24" spans="1:14" s="105" customFormat="1" ht="12.75">
      <c r="A24" s="35" t="s">
        <v>112</v>
      </c>
      <c r="B24" s="27" t="s">
        <v>100</v>
      </c>
      <c r="C24" s="36" t="s">
        <v>13</v>
      </c>
      <c r="D24" s="89" t="s">
        <v>77</v>
      </c>
      <c r="E24" s="35">
        <f t="shared" si="0"/>
        <v>10</v>
      </c>
      <c r="F24" s="27">
        <f t="shared" si="1"/>
        <v>1</v>
      </c>
      <c r="G24" s="68">
        <v>10</v>
      </c>
      <c r="H24" s="8"/>
      <c r="I24" s="8"/>
      <c r="J24" s="8"/>
      <c r="K24" s="8"/>
      <c r="L24" s="17"/>
      <c r="M24" s="124"/>
      <c r="N24" s="104">
        <f t="shared" si="2"/>
        <v>10</v>
      </c>
    </row>
    <row r="25" spans="1:14" s="105" customFormat="1" ht="12.75">
      <c r="A25" s="35" t="s">
        <v>111</v>
      </c>
      <c r="B25" s="27" t="s">
        <v>100</v>
      </c>
      <c r="C25" s="36" t="s">
        <v>13</v>
      </c>
      <c r="D25" s="89" t="s">
        <v>77</v>
      </c>
      <c r="E25" s="35">
        <f t="shared" si="0"/>
        <v>10</v>
      </c>
      <c r="F25" s="27">
        <f t="shared" si="1"/>
        <v>1</v>
      </c>
      <c r="G25" s="68">
        <v>10</v>
      </c>
      <c r="H25" s="8"/>
      <c r="I25" s="8"/>
      <c r="J25" s="8"/>
      <c r="K25" s="8"/>
      <c r="L25" s="17"/>
      <c r="M25" s="124"/>
      <c r="N25" s="104">
        <f t="shared" si="2"/>
        <v>10</v>
      </c>
    </row>
    <row r="26" spans="1:14" s="105" customFormat="1" ht="12.75">
      <c r="A26" s="35" t="s">
        <v>113</v>
      </c>
      <c r="B26" s="27" t="s">
        <v>100</v>
      </c>
      <c r="C26" s="36" t="s">
        <v>13</v>
      </c>
      <c r="D26" s="89" t="s">
        <v>83</v>
      </c>
      <c r="E26" s="35">
        <f t="shared" si="0"/>
        <v>10</v>
      </c>
      <c r="F26" s="27">
        <f t="shared" si="1"/>
        <v>1</v>
      </c>
      <c r="G26" s="68">
        <v>10</v>
      </c>
      <c r="H26" s="8"/>
      <c r="I26" s="8"/>
      <c r="J26" s="8"/>
      <c r="K26" s="8"/>
      <c r="L26" s="17"/>
      <c r="M26" s="124"/>
      <c r="N26" s="104">
        <f t="shared" si="2"/>
        <v>10</v>
      </c>
    </row>
    <row r="27" spans="1:14" s="105" customFormat="1" ht="12.75">
      <c r="A27" s="35" t="s">
        <v>104</v>
      </c>
      <c r="B27" s="27" t="s">
        <v>8</v>
      </c>
      <c r="C27" s="36" t="s">
        <v>13</v>
      </c>
      <c r="D27" s="89" t="s">
        <v>74</v>
      </c>
      <c r="E27" s="35">
        <f t="shared" si="0"/>
        <v>0</v>
      </c>
      <c r="F27" s="27">
        <f t="shared" si="1"/>
        <v>1</v>
      </c>
      <c r="G27" s="70">
        <v>0</v>
      </c>
      <c r="H27" s="8"/>
      <c r="I27" s="8"/>
      <c r="J27" s="8"/>
      <c r="K27" s="8"/>
      <c r="L27" s="17"/>
      <c r="M27" s="124"/>
      <c r="N27" s="104">
        <f t="shared" si="2"/>
        <v>0</v>
      </c>
    </row>
    <row r="28" spans="1:14" s="105" customFormat="1" ht="12.75">
      <c r="A28" s="35" t="s">
        <v>107</v>
      </c>
      <c r="B28" s="27" t="s">
        <v>100</v>
      </c>
      <c r="C28" s="36" t="s">
        <v>13</v>
      </c>
      <c r="D28" s="89" t="s">
        <v>73</v>
      </c>
      <c r="E28" s="35">
        <f t="shared" si="0"/>
        <v>0</v>
      </c>
      <c r="F28" s="27">
        <f t="shared" si="1"/>
        <v>1</v>
      </c>
      <c r="G28" s="69">
        <v>0</v>
      </c>
      <c r="H28" s="8"/>
      <c r="I28" s="8"/>
      <c r="J28" s="118"/>
      <c r="K28" s="8"/>
      <c r="L28" s="17"/>
      <c r="M28" s="124"/>
      <c r="N28" s="104">
        <f t="shared" si="2"/>
        <v>0</v>
      </c>
    </row>
    <row r="29" spans="1:14" s="1" customFormat="1" ht="13.5" thickBot="1">
      <c r="A29" s="35"/>
      <c r="B29" s="27"/>
      <c r="C29" s="36"/>
      <c r="D29" s="89"/>
      <c r="E29" s="35"/>
      <c r="F29" s="27"/>
      <c r="G29" s="68"/>
      <c r="H29" s="8"/>
      <c r="I29" s="7"/>
      <c r="J29" s="6"/>
      <c r="K29" s="8"/>
      <c r="L29" s="17"/>
      <c r="M29" s="124"/>
      <c r="N29" s="58">
        <f t="shared" si="2"/>
        <v>0</v>
      </c>
    </row>
    <row r="30" spans="1:14" s="53" customFormat="1" ht="33" customHeight="1" thickBot="1">
      <c r="A30" s="31" t="s">
        <v>14</v>
      </c>
      <c r="B30" s="25"/>
      <c r="C30" s="25"/>
      <c r="D30" s="91"/>
      <c r="E30" s="33"/>
      <c r="F30" s="25"/>
      <c r="G30" s="66"/>
      <c r="H30" s="75"/>
      <c r="I30" s="75"/>
      <c r="J30" s="75"/>
      <c r="K30" s="75"/>
      <c r="L30" s="76"/>
      <c r="M30" s="125"/>
      <c r="N30" s="74"/>
    </row>
    <row r="31" spans="1:14" s="1" customFormat="1" ht="13.5" thickBot="1">
      <c r="A31" s="34" t="s">
        <v>1</v>
      </c>
      <c r="B31" s="26" t="s">
        <v>2</v>
      </c>
      <c r="C31" s="82" t="s">
        <v>3</v>
      </c>
      <c r="D31" s="92"/>
      <c r="E31" s="80" t="s">
        <v>4</v>
      </c>
      <c r="F31" s="26" t="s">
        <v>5</v>
      </c>
      <c r="G31" s="67" t="s">
        <v>10</v>
      </c>
      <c r="H31" s="18" t="s">
        <v>6</v>
      </c>
      <c r="I31" s="18" t="s">
        <v>7</v>
      </c>
      <c r="J31" s="18" t="s">
        <v>8</v>
      </c>
      <c r="K31" s="18" t="s">
        <v>9</v>
      </c>
      <c r="L31" s="19"/>
      <c r="M31" s="123" t="s">
        <v>11</v>
      </c>
      <c r="N31" s="57" t="s">
        <v>12</v>
      </c>
    </row>
    <row r="32" spans="1:14" s="105" customFormat="1" ht="12.75">
      <c r="A32" s="131" t="s">
        <v>86</v>
      </c>
      <c r="B32" s="132" t="s">
        <v>6</v>
      </c>
      <c r="C32" s="133" t="s">
        <v>13</v>
      </c>
      <c r="D32" s="134" t="s">
        <v>43</v>
      </c>
      <c r="E32" s="131">
        <f aca="true" t="shared" si="3" ref="E32:E43">Best3</f>
        <v>99</v>
      </c>
      <c r="F32" s="27">
        <f aca="true" t="shared" si="4" ref="F32:F43">COUNT(G32:L32)</f>
        <v>3</v>
      </c>
      <c r="G32" s="70">
        <v>22</v>
      </c>
      <c r="H32" s="7"/>
      <c r="I32" s="7">
        <v>40</v>
      </c>
      <c r="J32" s="7"/>
      <c r="K32" s="7">
        <v>37</v>
      </c>
      <c r="L32" s="102"/>
      <c r="M32" s="124"/>
      <c r="N32" s="104">
        <f aca="true" t="shared" si="5" ref="N32:N44">IF(F32=0,0,AVERAGE(G32:L32))</f>
        <v>33</v>
      </c>
    </row>
    <row r="33" spans="1:20" s="105" customFormat="1" ht="12.75">
      <c r="A33" s="131" t="s">
        <v>137</v>
      </c>
      <c r="B33" s="132" t="s">
        <v>15</v>
      </c>
      <c r="C33" s="133" t="s">
        <v>13</v>
      </c>
      <c r="D33" s="134" t="s">
        <v>44</v>
      </c>
      <c r="E33" s="131">
        <f t="shared" si="3"/>
        <v>83</v>
      </c>
      <c r="F33" s="27">
        <f t="shared" si="4"/>
        <v>4</v>
      </c>
      <c r="G33" s="119">
        <v>11</v>
      </c>
      <c r="H33" s="5"/>
      <c r="I33" s="116">
        <v>25</v>
      </c>
      <c r="J33" s="5">
        <v>29</v>
      </c>
      <c r="K33" s="114">
        <v>29</v>
      </c>
      <c r="L33" s="9"/>
      <c r="M33" s="124"/>
      <c r="N33" s="104">
        <f t="shared" si="5"/>
        <v>23.5</v>
      </c>
      <c r="T33" s="112"/>
    </row>
    <row r="34" spans="1:14" s="105" customFormat="1" ht="12.75">
      <c r="A34" s="131" t="s">
        <v>180</v>
      </c>
      <c r="B34" s="132" t="s">
        <v>9</v>
      </c>
      <c r="C34" s="133" t="s">
        <v>13</v>
      </c>
      <c r="D34" s="134" t="s">
        <v>43</v>
      </c>
      <c r="E34" s="131">
        <f t="shared" si="3"/>
        <v>75</v>
      </c>
      <c r="F34" s="27">
        <f t="shared" si="4"/>
        <v>4</v>
      </c>
      <c r="G34" s="86"/>
      <c r="H34" s="8">
        <v>16</v>
      </c>
      <c r="I34" s="87">
        <v>21</v>
      </c>
      <c r="J34" s="87">
        <v>26</v>
      </c>
      <c r="K34" s="114">
        <v>28</v>
      </c>
      <c r="L34" s="109"/>
      <c r="M34" s="124"/>
      <c r="N34" s="104">
        <f t="shared" si="5"/>
        <v>22.75</v>
      </c>
    </row>
    <row r="35" spans="1:14" s="105" customFormat="1" ht="12.75">
      <c r="A35" s="35" t="s">
        <v>157</v>
      </c>
      <c r="B35" s="27" t="s">
        <v>6</v>
      </c>
      <c r="C35" s="36" t="s">
        <v>13</v>
      </c>
      <c r="D35" s="89" t="s">
        <v>145</v>
      </c>
      <c r="E35" s="35">
        <f t="shared" si="3"/>
        <v>40</v>
      </c>
      <c r="F35" s="27">
        <f t="shared" si="4"/>
        <v>1</v>
      </c>
      <c r="G35" s="70"/>
      <c r="H35" s="7">
        <v>40</v>
      </c>
      <c r="I35" s="7"/>
      <c r="J35" s="7"/>
      <c r="K35" s="7"/>
      <c r="L35" s="102"/>
      <c r="M35" s="124"/>
      <c r="N35" s="104">
        <f t="shared" si="5"/>
        <v>40</v>
      </c>
    </row>
    <row r="36" spans="1:14" s="105" customFormat="1" ht="12.75">
      <c r="A36" s="35" t="s">
        <v>158</v>
      </c>
      <c r="B36" s="27" t="s">
        <v>88</v>
      </c>
      <c r="C36" s="36" t="s">
        <v>13</v>
      </c>
      <c r="D36" s="89" t="s">
        <v>43</v>
      </c>
      <c r="E36" s="35">
        <f t="shared" si="3"/>
        <v>38</v>
      </c>
      <c r="F36" s="27">
        <f t="shared" si="4"/>
        <v>1</v>
      </c>
      <c r="G36" s="70"/>
      <c r="H36" s="7">
        <v>38</v>
      </c>
      <c r="I36" s="7"/>
      <c r="J36" s="7"/>
      <c r="K36" s="7"/>
      <c r="L36" s="102"/>
      <c r="M36" s="124"/>
      <c r="N36" s="104">
        <f t="shared" si="5"/>
        <v>38</v>
      </c>
    </row>
    <row r="37" spans="1:14" s="105" customFormat="1" ht="12.75">
      <c r="A37" s="35" t="s">
        <v>209</v>
      </c>
      <c r="B37" s="27" t="s">
        <v>9</v>
      </c>
      <c r="C37" s="36" t="s">
        <v>13</v>
      </c>
      <c r="D37" s="89" t="s">
        <v>43</v>
      </c>
      <c r="E37" s="35">
        <f t="shared" si="3"/>
        <v>29</v>
      </c>
      <c r="F37" s="27">
        <f t="shared" si="4"/>
        <v>1</v>
      </c>
      <c r="G37" s="86"/>
      <c r="H37" s="8"/>
      <c r="I37" s="87"/>
      <c r="J37" s="87"/>
      <c r="K37" s="87">
        <v>29</v>
      </c>
      <c r="L37" s="109"/>
      <c r="M37" s="124"/>
      <c r="N37" s="104">
        <f t="shared" si="5"/>
        <v>29</v>
      </c>
    </row>
    <row r="38" spans="1:14" s="105" customFormat="1" ht="12.75">
      <c r="A38" s="35" t="s">
        <v>216</v>
      </c>
      <c r="B38" s="27" t="s">
        <v>15</v>
      </c>
      <c r="C38" s="36" t="s">
        <v>13</v>
      </c>
      <c r="D38" s="89" t="s">
        <v>43</v>
      </c>
      <c r="E38" s="35">
        <f t="shared" si="3"/>
        <v>26</v>
      </c>
      <c r="F38" s="27">
        <f t="shared" si="4"/>
        <v>1</v>
      </c>
      <c r="G38" s="69"/>
      <c r="H38" s="5"/>
      <c r="I38" s="5"/>
      <c r="J38" s="116"/>
      <c r="K38" s="114">
        <v>26</v>
      </c>
      <c r="L38" s="9"/>
      <c r="M38" s="124"/>
      <c r="N38" s="104">
        <f t="shared" si="5"/>
        <v>26</v>
      </c>
    </row>
    <row r="39" spans="1:14" s="105" customFormat="1" ht="12.75">
      <c r="A39" s="35" t="s">
        <v>179</v>
      </c>
      <c r="B39" s="27" t="s">
        <v>167</v>
      </c>
      <c r="C39" s="36" t="s">
        <v>13</v>
      </c>
      <c r="D39" s="89" t="s">
        <v>43</v>
      </c>
      <c r="E39" s="35">
        <f t="shared" si="3"/>
        <v>25</v>
      </c>
      <c r="F39" s="27">
        <f t="shared" si="4"/>
        <v>1</v>
      </c>
      <c r="G39" s="86"/>
      <c r="H39" s="87">
        <v>25</v>
      </c>
      <c r="I39" s="87"/>
      <c r="J39" s="87"/>
      <c r="K39" s="87"/>
      <c r="L39" s="109"/>
      <c r="M39" s="124"/>
      <c r="N39" s="104">
        <f t="shared" si="5"/>
        <v>25</v>
      </c>
    </row>
    <row r="40" spans="1:14" s="105" customFormat="1" ht="12.75">
      <c r="A40" s="35" t="s">
        <v>204</v>
      </c>
      <c r="B40" s="27" t="s">
        <v>10</v>
      </c>
      <c r="C40" s="36" t="s">
        <v>13</v>
      </c>
      <c r="D40" s="89" t="s">
        <v>44</v>
      </c>
      <c r="E40" s="35">
        <f t="shared" si="3"/>
        <v>20</v>
      </c>
      <c r="F40" s="27">
        <f t="shared" si="4"/>
        <v>1</v>
      </c>
      <c r="G40" s="68"/>
      <c r="H40" s="8"/>
      <c r="I40" s="8"/>
      <c r="J40" s="8"/>
      <c r="K40" s="8">
        <v>20</v>
      </c>
      <c r="L40" s="17"/>
      <c r="M40" s="124"/>
      <c r="N40" s="104">
        <f t="shared" si="5"/>
        <v>20</v>
      </c>
    </row>
    <row r="41" spans="1:14" s="105" customFormat="1" ht="12.75">
      <c r="A41" s="35" t="s">
        <v>210</v>
      </c>
      <c r="B41" s="27" t="s">
        <v>211</v>
      </c>
      <c r="C41" s="36" t="s">
        <v>13</v>
      </c>
      <c r="D41" s="89" t="s">
        <v>145</v>
      </c>
      <c r="E41" s="35">
        <f t="shared" si="3"/>
        <v>17</v>
      </c>
      <c r="F41" s="27">
        <f t="shared" si="4"/>
        <v>1</v>
      </c>
      <c r="G41" s="69"/>
      <c r="H41" s="5"/>
      <c r="I41" s="5"/>
      <c r="J41" s="116"/>
      <c r="K41" s="5">
        <v>17</v>
      </c>
      <c r="L41" s="9"/>
      <c r="M41" s="124">
        <v>1</v>
      </c>
      <c r="N41" s="104">
        <f t="shared" si="5"/>
        <v>17</v>
      </c>
    </row>
    <row r="42" spans="1:14" s="105" customFormat="1" ht="12.75">
      <c r="A42" s="35" t="s">
        <v>144</v>
      </c>
      <c r="B42" s="27" t="s">
        <v>10</v>
      </c>
      <c r="C42" s="36" t="s">
        <v>13</v>
      </c>
      <c r="D42" s="89" t="s">
        <v>145</v>
      </c>
      <c r="E42" s="35">
        <f t="shared" si="3"/>
        <v>0</v>
      </c>
      <c r="F42" s="27">
        <f t="shared" si="4"/>
        <v>1</v>
      </c>
      <c r="G42" s="70">
        <v>0</v>
      </c>
      <c r="H42" s="7"/>
      <c r="I42" s="7"/>
      <c r="J42" s="7"/>
      <c r="K42" s="7"/>
      <c r="L42" s="102"/>
      <c r="M42" s="124"/>
      <c r="N42" s="104">
        <f t="shared" si="5"/>
        <v>0</v>
      </c>
    </row>
    <row r="43" spans="1:14" s="105" customFormat="1" ht="12.75">
      <c r="A43" s="35" t="s">
        <v>146</v>
      </c>
      <c r="B43" s="27" t="s">
        <v>10</v>
      </c>
      <c r="C43" s="36" t="s">
        <v>13</v>
      </c>
      <c r="D43" s="89" t="s">
        <v>145</v>
      </c>
      <c r="E43" s="35">
        <f t="shared" si="3"/>
        <v>0</v>
      </c>
      <c r="F43" s="27">
        <f t="shared" si="4"/>
        <v>1</v>
      </c>
      <c r="G43" s="70">
        <v>0</v>
      </c>
      <c r="H43" s="7"/>
      <c r="I43" s="7"/>
      <c r="J43" s="7"/>
      <c r="K43" s="7"/>
      <c r="L43" s="102"/>
      <c r="M43" s="124"/>
      <c r="N43" s="104">
        <f t="shared" si="5"/>
        <v>0</v>
      </c>
    </row>
    <row r="44" spans="1:14" s="1" customFormat="1" ht="13.5" thickBot="1">
      <c r="A44" s="37"/>
      <c r="B44" s="28"/>
      <c r="C44" s="38"/>
      <c r="D44" s="93"/>
      <c r="E44" s="35"/>
      <c r="F44" s="27"/>
      <c r="G44" s="71"/>
      <c r="H44" s="11"/>
      <c r="I44" s="103"/>
      <c r="J44" s="12"/>
      <c r="K44" s="22"/>
      <c r="L44" s="13"/>
      <c r="M44" s="124"/>
      <c r="N44" s="58">
        <f t="shared" si="5"/>
        <v>0</v>
      </c>
    </row>
    <row r="45" spans="1:13" s="53" customFormat="1" ht="33" customHeight="1" thickBot="1">
      <c r="A45" s="31" t="s">
        <v>16</v>
      </c>
      <c r="B45" s="25"/>
      <c r="C45" s="25"/>
      <c r="D45" s="91"/>
      <c r="E45" s="33"/>
      <c r="F45" s="25"/>
      <c r="G45" s="66"/>
      <c r="H45" s="75"/>
      <c r="I45" s="75"/>
      <c r="J45" s="75"/>
      <c r="K45" s="75"/>
      <c r="L45" s="76"/>
      <c r="M45" s="122"/>
    </row>
    <row r="46" spans="1:14" s="1" customFormat="1" ht="13.5" thickBot="1">
      <c r="A46" s="34" t="s">
        <v>1</v>
      </c>
      <c r="B46" s="26" t="s">
        <v>2</v>
      </c>
      <c r="C46" s="82" t="s">
        <v>3</v>
      </c>
      <c r="D46" s="92"/>
      <c r="E46" s="80" t="s">
        <v>4</v>
      </c>
      <c r="F46" s="26" t="s">
        <v>5</v>
      </c>
      <c r="G46" s="67" t="s">
        <v>10</v>
      </c>
      <c r="H46" s="18" t="s">
        <v>6</v>
      </c>
      <c r="I46" s="18" t="s">
        <v>7</v>
      </c>
      <c r="J46" s="18" t="s">
        <v>8</v>
      </c>
      <c r="K46" s="18" t="s">
        <v>9</v>
      </c>
      <c r="L46" s="19"/>
      <c r="M46" s="123" t="s">
        <v>11</v>
      </c>
      <c r="N46" s="57" t="s">
        <v>12</v>
      </c>
    </row>
    <row r="47" spans="1:14" s="105" customFormat="1" ht="12.75">
      <c r="A47" s="131" t="s">
        <v>59</v>
      </c>
      <c r="B47" s="132" t="s">
        <v>10</v>
      </c>
      <c r="C47" s="133" t="s">
        <v>13</v>
      </c>
      <c r="D47" s="134" t="s">
        <v>48</v>
      </c>
      <c r="E47" s="131">
        <f aca="true" t="shared" si="6" ref="E47:E78">Best3</f>
        <v>114</v>
      </c>
      <c r="F47" s="27">
        <f aca="true" t="shared" si="7" ref="F47:F78">COUNT(G47:L47)</f>
        <v>4</v>
      </c>
      <c r="G47" s="70">
        <v>29</v>
      </c>
      <c r="H47" s="7">
        <v>39</v>
      </c>
      <c r="I47" s="7">
        <v>37</v>
      </c>
      <c r="J47" s="7">
        <v>38</v>
      </c>
      <c r="K47" s="7"/>
      <c r="L47" s="102"/>
      <c r="M47" s="124"/>
      <c r="N47" s="104">
        <f aca="true" t="shared" si="8" ref="N47:N78">IF(F47=0,0,AVERAGE(G47:L47))</f>
        <v>35.75</v>
      </c>
    </row>
    <row r="48" spans="1:14" s="105" customFormat="1" ht="12.75">
      <c r="A48" s="131" t="s">
        <v>160</v>
      </c>
      <c r="B48" s="132" t="s">
        <v>9</v>
      </c>
      <c r="C48" s="133" t="s">
        <v>13</v>
      </c>
      <c r="D48" s="134" t="s">
        <v>47</v>
      </c>
      <c r="E48" s="131">
        <f t="shared" si="6"/>
        <v>109</v>
      </c>
      <c r="F48" s="27">
        <f t="shared" si="7"/>
        <v>4</v>
      </c>
      <c r="G48" s="70"/>
      <c r="H48" s="7">
        <v>35</v>
      </c>
      <c r="I48" s="7">
        <v>0</v>
      </c>
      <c r="J48" s="7">
        <v>36</v>
      </c>
      <c r="K48" s="7">
        <v>38</v>
      </c>
      <c r="L48" s="102"/>
      <c r="M48" s="124"/>
      <c r="N48" s="104">
        <f t="shared" si="8"/>
        <v>27.25</v>
      </c>
    </row>
    <row r="49" spans="1:14" s="105" customFormat="1" ht="12.75">
      <c r="A49" s="131" t="s">
        <v>60</v>
      </c>
      <c r="B49" s="132" t="s">
        <v>6</v>
      </c>
      <c r="C49" s="133" t="s">
        <v>13</v>
      </c>
      <c r="D49" s="134" t="s">
        <v>45</v>
      </c>
      <c r="E49" s="131">
        <f t="shared" si="6"/>
        <v>103</v>
      </c>
      <c r="F49" s="27">
        <f t="shared" si="7"/>
        <v>5</v>
      </c>
      <c r="G49" s="107">
        <v>16</v>
      </c>
      <c r="H49" s="7">
        <v>33</v>
      </c>
      <c r="I49" s="7">
        <v>35</v>
      </c>
      <c r="J49" s="7">
        <v>33</v>
      </c>
      <c r="K49" s="7">
        <v>35</v>
      </c>
      <c r="L49" s="102"/>
      <c r="M49" s="124"/>
      <c r="N49" s="104">
        <f t="shared" si="8"/>
        <v>30.4</v>
      </c>
    </row>
    <row r="50" spans="1:19" s="105" customFormat="1" ht="12.75">
      <c r="A50" s="35" t="s">
        <v>151</v>
      </c>
      <c r="B50" s="27" t="s">
        <v>8</v>
      </c>
      <c r="C50" s="36" t="s">
        <v>13</v>
      </c>
      <c r="D50" s="89" t="s">
        <v>48</v>
      </c>
      <c r="E50" s="35">
        <f t="shared" si="6"/>
        <v>97</v>
      </c>
      <c r="F50" s="27">
        <f t="shared" si="7"/>
        <v>5</v>
      </c>
      <c r="G50" s="70">
        <v>21</v>
      </c>
      <c r="H50" s="7">
        <v>0</v>
      </c>
      <c r="I50" s="7">
        <v>0</v>
      </c>
      <c r="J50" s="7">
        <v>37</v>
      </c>
      <c r="K50" s="7">
        <v>39</v>
      </c>
      <c r="L50" s="102"/>
      <c r="M50" s="124"/>
      <c r="N50" s="104">
        <f t="shared" si="8"/>
        <v>19.4</v>
      </c>
      <c r="S50" s="113"/>
    </row>
    <row r="51" spans="1:14" s="105" customFormat="1" ht="12.75">
      <c r="A51" s="35" t="s">
        <v>72</v>
      </c>
      <c r="B51" s="27" t="s">
        <v>7</v>
      </c>
      <c r="C51" s="36" t="s">
        <v>13</v>
      </c>
      <c r="D51" s="89" t="s">
        <v>47</v>
      </c>
      <c r="E51" s="35">
        <f t="shared" si="6"/>
        <v>97</v>
      </c>
      <c r="F51" s="27">
        <f t="shared" si="7"/>
        <v>5</v>
      </c>
      <c r="G51" s="70">
        <v>13</v>
      </c>
      <c r="H51" s="7">
        <v>30</v>
      </c>
      <c r="I51" s="7">
        <v>0</v>
      </c>
      <c r="J51" s="7">
        <v>34</v>
      </c>
      <c r="K51" s="7">
        <v>33</v>
      </c>
      <c r="L51" s="102"/>
      <c r="M51" s="124"/>
      <c r="N51" s="104">
        <f t="shared" si="8"/>
        <v>22</v>
      </c>
    </row>
    <row r="52" spans="1:14" s="105" customFormat="1" ht="12.75">
      <c r="A52" s="35" t="s">
        <v>62</v>
      </c>
      <c r="B52" s="27" t="s">
        <v>10</v>
      </c>
      <c r="C52" s="36" t="s">
        <v>13</v>
      </c>
      <c r="D52" s="89" t="s">
        <v>47</v>
      </c>
      <c r="E52" s="35">
        <f t="shared" si="6"/>
        <v>93</v>
      </c>
      <c r="F52" s="27">
        <f t="shared" si="7"/>
        <v>4</v>
      </c>
      <c r="G52" s="70">
        <v>25</v>
      </c>
      <c r="H52" s="7">
        <v>37</v>
      </c>
      <c r="I52" s="7">
        <v>0</v>
      </c>
      <c r="J52" s="7"/>
      <c r="K52" s="7">
        <v>31</v>
      </c>
      <c r="L52" s="102"/>
      <c r="M52" s="124"/>
      <c r="N52" s="104">
        <f t="shared" si="8"/>
        <v>23.25</v>
      </c>
    </row>
    <row r="53" spans="1:14" s="105" customFormat="1" ht="12.75">
      <c r="A53" s="35" t="s">
        <v>70</v>
      </c>
      <c r="B53" s="27" t="s">
        <v>8</v>
      </c>
      <c r="C53" s="36" t="s">
        <v>13</v>
      </c>
      <c r="D53" s="89" t="s">
        <v>56</v>
      </c>
      <c r="E53" s="35">
        <f t="shared" si="6"/>
        <v>92</v>
      </c>
      <c r="F53" s="27">
        <f t="shared" si="7"/>
        <v>4</v>
      </c>
      <c r="G53" s="70">
        <v>20</v>
      </c>
      <c r="H53" s="7">
        <v>32</v>
      </c>
      <c r="I53" s="7">
        <v>33</v>
      </c>
      <c r="J53" s="7"/>
      <c r="K53" s="7">
        <v>27</v>
      </c>
      <c r="L53" s="115"/>
      <c r="M53" s="124"/>
      <c r="N53" s="104">
        <f t="shared" si="8"/>
        <v>28</v>
      </c>
    </row>
    <row r="54" spans="1:14" s="105" customFormat="1" ht="12.75">
      <c r="A54" s="35" t="s">
        <v>67</v>
      </c>
      <c r="B54" s="27" t="s">
        <v>6</v>
      </c>
      <c r="C54" s="36" t="s">
        <v>13</v>
      </c>
      <c r="D54" s="89" t="s">
        <v>47</v>
      </c>
      <c r="E54" s="35">
        <f t="shared" si="6"/>
        <v>91</v>
      </c>
      <c r="F54" s="27">
        <f t="shared" si="7"/>
        <v>4</v>
      </c>
      <c r="G54" s="70">
        <v>15</v>
      </c>
      <c r="H54" s="87">
        <v>27</v>
      </c>
      <c r="I54" s="7"/>
      <c r="J54" s="7">
        <v>32</v>
      </c>
      <c r="K54" s="114">
        <v>32</v>
      </c>
      <c r="L54" s="109"/>
      <c r="M54" s="124"/>
      <c r="N54" s="104">
        <f t="shared" si="8"/>
        <v>26.5</v>
      </c>
    </row>
    <row r="55" spans="1:14" s="105" customFormat="1" ht="12.75">
      <c r="A55" s="35" t="s">
        <v>61</v>
      </c>
      <c r="B55" s="27" t="s">
        <v>147</v>
      </c>
      <c r="C55" s="36" t="s">
        <v>13</v>
      </c>
      <c r="D55" s="89" t="s">
        <v>48</v>
      </c>
      <c r="E55" s="35">
        <f t="shared" si="6"/>
        <v>89</v>
      </c>
      <c r="F55" s="27">
        <f t="shared" si="7"/>
        <v>3</v>
      </c>
      <c r="G55" s="70">
        <v>27</v>
      </c>
      <c r="H55" s="7">
        <v>31</v>
      </c>
      <c r="I55" s="7"/>
      <c r="J55" s="110">
        <v>31</v>
      </c>
      <c r="K55" s="7"/>
      <c r="L55" s="102"/>
      <c r="M55" s="124"/>
      <c r="N55" s="104">
        <f t="shared" si="8"/>
        <v>29.666666666666668</v>
      </c>
    </row>
    <row r="56" spans="1:14" s="105" customFormat="1" ht="12.75">
      <c r="A56" s="35" t="s">
        <v>65</v>
      </c>
      <c r="B56" s="27" t="s">
        <v>7</v>
      </c>
      <c r="C56" s="36" t="s">
        <v>13</v>
      </c>
      <c r="D56" s="89" t="s">
        <v>45</v>
      </c>
      <c r="E56" s="35">
        <f t="shared" si="6"/>
        <v>80</v>
      </c>
      <c r="F56" s="27">
        <f t="shared" si="7"/>
        <v>4</v>
      </c>
      <c r="G56" s="69">
        <v>10</v>
      </c>
      <c r="H56" s="7">
        <v>28</v>
      </c>
      <c r="I56" s="5"/>
      <c r="J56" s="7">
        <v>30</v>
      </c>
      <c r="K56" s="5">
        <v>22</v>
      </c>
      <c r="L56" s="115"/>
      <c r="M56" s="124"/>
      <c r="N56" s="104">
        <f t="shared" si="8"/>
        <v>22.5</v>
      </c>
    </row>
    <row r="57" spans="1:14" s="105" customFormat="1" ht="12.75">
      <c r="A57" s="35" t="s">
        <v>197</v>
      </c>
      <c r="B57" s="27" t="s">
        <v>10</v>
      </c>
      <c r="C57" s="36" t="s">
        <v>13</v>
      </c>
      <c r="D57" s="89" t="s">
        <v>48</v>
      </c>
      <c r="E57" s="35">
        <f t="shared" si="6"/>
        <v>80</v>
      </c>
      <c r="F57" s="27">
        <f t="shared" si="7"/>
        <v>2</v>
      </c>
      <c r="G57" s="70"/>
      <c r="H57" s="7"/>
      <c r="I57" s="7"/>
      <c r="J57" s="7">
        <v>40</v>
      </c>
      <c r="K57" s="7">
        <v>40</v>
      </c>
      <c r="L57" s="102"/>
      <c r="M57" s="124"/>
      <c r="N57" s="104">
        <f t="shared" si="8"/>
        <v>40</v>
      </c>
    </row>
    <row r="58" spans="1:14" s="1" customFormat="1" ht="12.75">
      <c r="A58" s="35" t="s">
        <v>161</v>
      </c>
      <c r="B58" s="27" t="s">
        <v>88</v>
      </c>
      <c r="C58" s="36" t="s">
        <v>13</v>
      </c>
      <c r="D58" s="89" t="s">
        <v>46</v>
      </c>
      <c r="E58" s="35">
        <f t="shared" si="6"/>
        <v>73</v>
      </c>
      <c r="F58" s="27">
        <f t="shared" si="7"/>
        <v>2</v>
      </c>
      <c r="G58" s="70"/>
      <c r="H58" s="7">
        <v>34</v>
      </c>
      <c r="I58" s="7">
        <v>39</v>
      </c>
      <c r="J58" s="7"/>
      <c r="K58" s="7"/>
      <c r="L58" s="102"/>
      <c r="M58" s="124"/>
      <c r="N58" s="58">
        <f t="shared" si="8"/>
        <v>36.5</v>
      </c>
    </row>
    <row r="59" spans="1:14" s="105" customFormat="1" ht="12.75">
      <c r="A59" s="35" t="s">
        <v>71</v>
      </c>
      <c r="B59" s="27" t="s">
        <v>7</v>
      </c>
      <c r="C59" s="36" t="s">
        <v>13</v>
      </c>
      <c r="D59" s="89" t="s">
        <v>45</v>
      </c>
      <c r="E59" s="35">
        <f t="shared" si="6"/>
        <v>72</v>
      </c>
      <c r="F59" s="27">
        <f t="shared" si="7"/>
        <v>4</v>
      </c>
      <c r="G59" s="68">
        <v>10</v>
      </c>
      <c r="H59" s="87">
        <v>18</v>
      </c>
      <c r="I59" s="8"/>
      <c r="J59" s="116">
        <v>28</v>
      </c>
      <c r="K59" s="5">
        <v>26</v>
      </c>
      <c r="L59" s="17"/>
      <c r="M59" s="124"/>
      <c r="N59" s="104">
        <f t="shared" si="8"/>
        <v>20.5</v>
      </c>
    </row>
    <row r="60" spans="1:14" s="105" customFormat="1" ht="12.75">
      <c r="A60" s="35" t="s">
        <v>66</v>
      </c>
      <c r="B60" s="27" t="s">
        <v>9</v>
      </c>
      <c r="C60" s="36" t="s">
        <v>13</v>
      </c>
      <c r="D60" s="89" t="s">
        <v>45</v>
      </c>
      <c r="E60" s="35">
        <f t="shared" si="6"/>
        <v>71</v>
      </c>
      <c r="F60" s="27">
        <f t="shared" si="7"/>
        <v>3</v>
      </c>
      <c r="G60" s="86">
        <v>21</v>
      </c>
      <c r="H60" s="87">
        <v>23</v>
      </c>
      <c r="I60" s="87">
        <v>27</v>
      </c>
      <c r="J60" s="87"/>
      <c r="K60" s="87"/>
      <c r="L60" s="109"/>
      <c r="M60" s="124"/>
      <c r="N60" s="104">
        <f t="shared" si="8"/>
        <v>23.666666666666668</v>
      </c>
    </row>
    <row r="61" spans="1:14" s="1" customFormat="1" ht="12.75">
      <c r="A61" s="35" t="s">
        <v>63</v>
      </c>
      <c r="B61" s="27" t="s">
        <v>10</v>
      </c>
      <c r="C61" s="36" t="s">
        <v>13</v>
      </c>
      <c r="D61" s="89" t="s">
        <v>56</v>
      </c>
      <c r="E61" s="35">
        <f t="shared" si="6"/>
        <v>68</v>
      </c>
      <c r="F61" s="27">
        <f t="shared" si="7"/>
        <v>3</v>
      </c>
      <c r="G61" s="86">
        <v>20</v>
      </c>
      <c r="H61" s="87"/>
      <c r="I61" s="87"/>
      <c r="J61" s="87">
        <v>25</v>
      </c>
      <c r="K61" s="87">
        <v>23</v>
      </c>
      <c r="L61" s="109"/>
      <c r="M61" s="124"/>
      <c r="N61" s="58">
        <f t="shared" si="8"/>
        <v>22.666666666666668</v>
      </c>
    </row>
    <row r="62" spans="1:14" s="105" customFormat="1" ht="12.75">
      <c r="A62" s="35" t="s">
        <v>165</v>
      </c>
      <c r="B62" s="27" t="s">
        <v>100</v>
      </c>
      <c r="C62" s="36" t="s">
        <v>13</v>
      </c>
      <c r="D62" s="89" t="s">
        <v>45</v>
      </c>
      <c r="E62" s="35">
        <f t="shared" si="6"/>
        <v>58</v>
      </c>
      <c r="F62" s="27">
        <f t="shared" si="7"/>
        <v>2</v>
      </c>
      <c r="G62" s="86"/>
      <c r="H62" s="87">
        <v>28</v>
      </c>
      <c r="I62" s="87">
        <v>30</v>
      </c>
      <c r="J62" s="87"/>
      <c r="K62" s="87"/>
      <c r="L62" s="109"/>
      <c r="M62" s="124"/>
      <c r="N62" s="104">
        <f t="shared" si="8"/>
        <v>29</v>
      </c>
    </row>
    <row r="63" spans="1:14" s="105" customFormat="1" ht="12.75">
      <c r="A63" s="35" t="s">
        <v>199</v>
      </c>
      <c r="B63" s="27" t="s">
        <v>7</v>
      </c>
      <c r="C63" s="36" t="s">
        <v>13</v>
      </c>
      <c r="D63" s="89" t="s">
        <v>48</v>
      </c>
      <c r="E63" s="35">
        <f t="shared" si="6"/>
        <v>55</v>
      </c>
      <c r="F63" s="27">
        <f t="shared" si="7"/>
        <v>2</v>
      </c>
      <c r="G63" s="69"/>
      <c r="H63" s="5"/>
      <c r="I63" s="5"/>
      <c r="J63" s="116">
        <v>27</v>
      </c>
      <c r="K63" s="5">
        <v>28</v>
      </c>
      <c r="L63" s="9"/>
      <c r="M63" s="124"/>
      <c r="N63" s="104">
        <f t="shared" si="8"/>
        <v>27.5</v>
      </c>
    </row>
    <row r="64" spans="1:14" s="105" customFormat="1" ht="12.75">
      <c r="A64" s="35" t="s">
        <v>166</v>
      </c>
      <c r="B64" s="27" t="s">
        <v>6</v>
      </c>
      <c r="C64" s="36" t="s">
        <v>13</v>
      </c>
      <c r="D64" s="89" t="s">
        <v>47</v>
      </c>
      <c r="E64" s="35">
        <f t="shared" si="6"/>
        <v>54</v>
      </c>
      <c r="F64" s="27">
        <f t="shared" si="7"/>
        <v>2</v>
      </c>
      <c r="G64" s="86"/>
      <c r="H64" s="87">
        <v>26</v>
      </c>
      <c r="I64" s="87">
        <v>28</v>
      </c>
      <c r="J64" s="87"/>
      <c r="K64" s="87"/>
      <c r="L64" s="109"/>
      <c r="M64" s="124"/>
      <c r="N64" s="104">
        <f t="shared" si="8"/>
        <v>27</v>
      </c>
    </row>
    <row r="65" spans="1:14" s="105" customFormat="1" ht="12.75">
      <c r="A65" s="35" t="s">
        <v>80</v>
      </c>
      <c r="B65" s="27" t="s">
        <v>10</v>
      </c>
      <c r="C65" s="36" t="s">
        <v>13</v>
      </c>
      <c r="D65" s="89" t="s">
        <v>47</v>
      </c>
      <c r="E65" s="35">
        <f t="shared" si="6"/>
        <v>54</v>
      </c>
      <c r="F65" s="27">
        <f t="shared" si="7"/>
        <v>2</v>
      </c>
      <c r="G65" s="70">
        <v>24</v>
      </c>
      <c r="H65" s="87"/>
      <c r="I65" s="87"/>
      <c r="J65" s="87">
        <v>30</v>
      </c>
      <c r="K65" s="87"/>
      <c r="L65" s="109"/>
      <c r="M65" s="124"/>
      <c r="N65" s="104">
        <f t="shared" si="8"/>
        <v>27</v>
      </c>
    </row>
    <row r="66" spans="1:14" s="105" customFormat="1" ht="12.75">
      <c r="A66" s="35" t="s">
        <v>153</v>
      </c>
      <c r="B66" s="27" t="s">
        <v>8</v>
      </c>
      <c r="C66" s="36" t="s">
        <v>13</v>
      </c>
      <c r="D66" s="89" t="s">
        <v>46</v>
      </c>
      <c r="E66" s="35">
        <f t="shared" si="6"/>
        <v>53</v>
      </c>
      <c r="F66" s="27">
        <f t="shared" si="7"/>
        <v>2</v>
      </c>
      <c r="G66" s="70">
        <v>17</v>
      </c>
      <c r="H66" s="7"/>
      <c r="I66" s="7"/>
      <c r="J66" s="7"/>
      <c r="K66" s="7">
        <v>36</v>
      </c>
      <c r="L66" s="102"/>
      <c r="M66" s="124"/>
      <c r="N66" s="104">
        <f t="shared" si="8"/>
        <v>26.5</v>
      </c>
    </row>
    <row r="67" spans="1:14" s="105" customFormat="1" ht="12.75">
      <c r="A67" s="35" t="s">
        <v>169</v>
      </c>
      <c r="B67" s="27" t="s">
        <v>9</v>
      </c>
      <c r="C67" s="36" t="s">
        <v>13</v>
      </c>
      <c r="D67" s="89" t="s">
        <v>46</v>
      </c>
      <c r="E67" s="35">
        <f t="shared" si="6"/>
        <v>45</v>
      </c>
      <c r="F67" s="27">
        <f t="shared" si="7"/>
        <v>2</v>
      </c>
      <c r="G67" s="86"/>
      <c r="H67" s="87">
        <v>22</v>
      </c>
      <c r="I67" s="87">
        <v>23</v>
      </c>
      <c r="J67" s="87"/>
      <c r="K67" s="87"/>
      <c r="L67" s="109"/>
      <c r="M67" s="124"/>
      <c r="N67" s="104">
        <f t="shared" si="8"/>
        <v>22.5</v>
      </c>
    </row>
    <row r="68" spans="1:14" s="105" customFormat="1" ht="12.75">
      <c r="A68" s="35" t="s">
        <v>188</v>
      </c>
      <c r="B68" s="27" t="s">
        <v>6</v>
      </c>
      <c r="C68" s="36" t="s">
        <v>13</v>
      </c>
      <c r="D68" s="89" t="s">
        <v>48</v>
      </c>
      <c r="E68" s="35">
        <f t="shared" si="6"/>
        <v>38</v>
      </c>
      <c r="F68" s="27">
        <f t="shared" si="7"/>
        <v>1</v>
      </c>
      <c r="G68" s="107"/>
      <c r="H68" s="110"/>
      <c r="I68" s="110">
        <v>38</v>
      </c>
      <c r="J68" s="110"/>
      <c r="K68" s="110"/>
      <c r="L68" s="117"/>
      <c r="M68" s="124"/>
      <c r="N68" s="104">
        <f t="shared" si="8"/>
        <v>38</v>
      </c>
    </row>
    <row r="69" spans="1:14" s="105" customFormat="1" ht="12.75">
      <c r="A69" s="35" t="s">
        <v>189</v>
      </c>
      <c r="B69" s="27" t="s">
        <v>8</v>
      </c>
      <c r="C69" s="36" t="s">
        <v>13</v>
      </c>
      <c r="D69" s="89" t="s">
        <v>47</v>
      </c>
      <c r="E69" s="35">
        <f t="shared" si="6"/>
        <v>36</v>
      </c>
      <c r="F69" s="27">
        <f t="shared" si="7"/>
        <v>1</v>
      </c>
      <c r="G69" s="70"/>
      <c r="H69" s="7"/>
      <c r="I69" s="7">
        <v>36</v>
      </c>
      <c r="J69" s="7"/>
      <c r="K69" s="7"/>
      <c r="L69" s="115"/>
      <c r="M69" s="124"/>
      <c r="N69" s="104">
        <f t="shared" si="8"/>
        <v>36</v>
      </c>
    </row>
    <row r="70" spans="1:14" s="105" customFormat="1" ht="12.75">
      <c r="A70" s="35" t="s">
        <v>148</v>
      </c>
      <c r="B70" s="27" t="s">
        <v>6</v>
      </c>
      <c r="C70" s="36" t="s">
        <v>13</v>
      </c>
      <c r="D70" s="89" t="s">
        <v>48</v>
      </c>
      <c r="E70" s="35">
        <f t="shared" si="6"/>
        <v>35</v>
      </c>
      <c r="F70" s="27">
        <f t="shared" si="7"/>
        <v>1</v>
      </c>
      <c r="G70" s="107">
        <v>35</v>
      </c>
      <c r="H70" s="110"/>
      <c r="I70" s="110"/>
      <c r="J70" s="110"/>
      <c r="K70" s="110"/>
      <c r="L70" s="117"/>
      <c r="M70" s="124"/>
      <c r="N70" s="104">
        <f t="shared" si="8"/>
        <v>35</v>
      </c>
    </row>
    <row r="71" spans="1:14" s="105" customFormat="1" ht="12.75">
      <c r="A71" s="35" t="s">
        <v>181</v>
      </c>
      <c r="B71" s="27" t="s">
        <v>9</v>
      </c>
      <c r="C71" s="36" t="s">
        <v>13</v>
      </c>
      <c r="D71" s="89" t="s">
        <v>45</v>
      </c>
      <c r="E71" s="35">
        <f t="shared" si="6"/>
        <v>34</v>
      </c>
      <c r="F71" s="27">
        <f t="shared" si="7"/>
        <v>2</v>
      </c>
      <c r="G71" s="86"/>
      <c r="H71" s="8">
        <v>15</v>
      </c>
      <c r="I71" s="87"/>
      <c r="J71" s="87"/>
      <c r="K71" s="87">
        <v>19</v>
      </c>
      <c r="L71" s="109"/>
      <c r="M71" s="124"/>
      <c r="N71" s="104">
        <f t="shared" si="8"/>
        <v>17</v>
      </c>
    </row>
    <row r="72" spans="1:14" s="105" customFormat="1" ht="12.75">
      <c r="A72" s="35" t="s">
        <v>213</v>
      </c>
      <c r="B72" s="27" t="s">
        <v>9</v>
      </c>
      <c r="C72" s="36" t="s">
        <v>13</v>
      </c>
      <c r="D72" s="89" t="s">
        <v>45</v>
      </c>
      <c r="E72" s="35">
        <f t="shared" si="6"/>
        <v>34</v>
      </c>
      <c r="F72" s="27">
        <f t="shared" si="7"/>
        <v>1</v>
      </c>
      <c r="G72" s="70"/>
      <c r="H72" s="7"/>
      <c r="I72" s="7"/>
      <c r="J72" s="7"/>
      <c r="K72" s="7">
        <v>34</v>
      </c>
      <c r="L72" s="102"/>
      <c r="M72" s="124"/>
      <c r="N72" s="104">
        <f t="shared" si="8"/>
        <v>34</v>
      </c>
    </row>
    <row r="73" spans="1:14" s="105" customFormat="1" ht="12.75">
      <c r="A73" s="35" t="s">
        <v>190</v>
      </c>
      <c r="B73" s="27" t="s">
        <v>6</v>
      </c>
      <c r="C73" s="36" t="s">
        <v>13</v>
      </c>
      <c r="D73" s="89" t="s">
        <v>48</v>
      </c>
      <c r="E73" s="35">
        <f t="shared" si="6"/>
        <v>34</v>
      </c>
      <c r="F73" s="27">
        <f t="shared" si="7"/>
        <v>1</v>
      </c>
      <c r="G73" s="107"/>
      <c r="H73" s="110"/>
      <c r="I73" s="110">
        <v>34</v>
      </c>
      <c r="J73" s="110"/>
      <c r="K73" s="110"/>
      <c r="L73" s="117"/>
      <c r="M73" s="124"/>
      <c r="N73" s="104">
        <f t="shared" si="8"/>
        <v>34</v>
      </c>
    </row>
    <row r="74" spans="1:14" s="105" customFormat="1" ht="12.75">
      <c r="A74" s="35" t="s">
        <v>214</v>
      </c>
      <c r="B74" s="27" t="s">
        <v>215</v>
      </c>
      <c r="C74" s="36" t="s">
        <v>13</v>
      </c>
      <c r="D74" s="89" t="s">
        <v>46</v>
      </c>
      <c r="E74" s="35">
        <f t="shared" si="6"/>
        <v>30</v>
      </c>
      <c r="F74" s="27">
        <f t="shared" si="7"/>
        <v>1</v>
      </c>
      <c r="G74" s="70"/>
      <c r="H74" s="7"/>
      <c r="I74" s="7"/>
      <c r="J74" s="7"/>
      <c r="K74" s="7">
        <v>30</v>
      </c>
      <c r="L74" s="102"/>
      <c r="M74" s="124"/>
      <c r="N74" s="104">
        <f t="shared" si="8"/>
        <v>30</v>
      </c>
    </row>
    <row r="75" spans="1:14" s="105" customFormat="1" ht="12.75">
      <c r="A75" s="35" t="s">
        <v>143</v>
      </c>
      <c r="B75" s="27" t="s">
        <v>10</v>
      </c>
      <c r="C75" s="36" t="s">
        <v>13</v>
      </c>
      <c r="D75" s="89" t="s">
        <v>45</v>
      </c>
      <c r="E75" s="35">
        <f t="shared" si="6"/>
        <v>30</v>
      </c>
      <c r="F75" s="27">
        <f t="shared" si="7"/>
        <v>1</v>
      </c>
      <c r="G75" s="69">
        <v>30</v>
      </c>
      <c r="H75" s="5"/>
      <c r="I75" s="7"/>
      <c r="J75" s="110"/>
      <c r="K75" s="7"/>
      <c r="L75" s="102"/>
      <c r="M75" s="124"/>
      <c r="N75" s="104">
        <f t="shared" si="8"/>
        <v>30</v>
      </c>
    </row>
    <row r="76" spans="1:14" s="105" customFormat="1" ht="12.75">
      <c r="A76" s="35" t="s">
        <v>164</v>
      </c>
      <c r="B76" s="27" t="s">
        <v>6</v>
      </c>
      <c r="C76" s="36" t="s">
        <v>13</v>
      </c>
      <c r="D76" s="89" t="s">
        <v>46</v>
      </c>
      <c r="E76" s="35">
        <f t="shared" si="6"/>
        <v>29</v>
      </c>
      <c r="F76" s="27">
        <f t="shared" si="7"/>
        <v>1</v>
      </c>
      <c r="G76" s="86"/>
      <c r="H76" s="87">
        <v>29</v>
      </c>
      <c r="I76" s="87"/>
      <c r="J76" s="87"/>
      <c r="K76" s="87"/>
      <c r="L76" s="109"/>
      <c r="M76" s="124"/>
      <c r="N76" s="104">
        <f t="shared" si="8"/>
        <v>29</v>
      </c>
    </row>
    <row r="77" spans="1:14" s="105" customFormat="1" ht="12.75">
      <c r="A77" s="35" t="s">
        <v>142</v>
      </c>
      <c r="B77" s="27" t="s">
        <v>6</v>
      </c>
      <c r="C77" s="36" t="s">
        <v>13</v>
      </c>
      <c r="D77" s="89" t="s">
        <v>46</v>
      </c>
      <c r="E77" s="35">
        <f t="shared" si="6"/>
        <v>29</v>
      </c>
      <c r="F77" s="27">
        <f t="shared" si="7"/>
        <v>1</v>
      </c>
      <c r="G77" s="69">
        <v>29</v>
      </c>
      <c r="H77" s="8"/>
      <c r="I77" s="8"/>
      <c r="J77" s="8"/>
      <c r="K77" s="8"/>
      <c r="L77" s="17"/>
      <c r="M77" s="124"/>
      <c r="N77" s="104">
        <f t="shared" si="8"/>
        <v>29</v>
      </c>
    </row>
    <row r="78" spans="1:14" s="105" customFormat="1" ht="12.75">
      <c r="A78" s="35" t="s">
        <v>191</v>
      </c>
      <c r="B78" s="27" t="s">
        <v>9</v>
      </c>
      <c r="C78" s="36" t="s">
        <v>13</v>
      </c>
      <c r="D78" s="89" t="s">
        <v>45</v>
      </c>
      <c r="E78" s="35">
        <f t="shared" si="6"/>
        <v>29</v>
      </c>
      <c r="F78" s="27">
        <f t="shared" si="7"/>
        <v>1</v>
      </c>
      <c r="G78" s="86"/>
      <c r="H78" s="87"/>
      <c r="I78" s="87">
        <v>29</v>
      </c>
      <c r="J78" s="87"/>
      <c r="K78" s="87"/>
      <c r="L78" s="109"/>
      <c r="M78" s="124"/>
      <c r="N78" s="104">
        <f t="shared" si="8"/>
        <v>29</v>
      </c>
    </row>
    <row r="79" spans="1:14" s="105" customFormat="1" ht="12.75">
      <c r="A79" s="35" t="s">
        <v>187</v>
      </c>
      <c r="B79" s="27" t="s">
        <v>10</v>
      </c>
      <c r="C79" s="36" t="s">
        <v>13</v>
      </c>
      <c r="D79" s="89" t="s">
        <v>48</v>
      </c>
      <c r="E79" s="35">
        <f aca="true" t="shared" si="9" ref="E79:E100">Best3</f>
        <v>28</v>
      </c>
      <c r="F79" s="27">
        <f aca="true" t="shared" si="10" ref="F79:F100">COUNT(G79:L79)</f>
        <v>1</v>
      </c>
      <c r="G79" s="70">
        <v>28</v>
      </c>
      <c r="H79" s="7"/>
      <c r="I79" s="7"/>
      <c r="J79" s="110"/>
      <c r="K79" s="7"/>
      <c r="L79" s="109"/>
      <c r="M79" s="124"/>
      <c r="N79" s="104">
        <f aca="true" t="shared" si="11" ref="N79:N101">IF(F79=0,0,AVERAGE(G79:L79))</f>
        <v>28</v>
      </c>
    </row>
    <row r="80" spans="1:14" s="105" customFormat="1" ht="12.75">
      <c r="A80" s="35" t="s">
        <v>149</v>
      </c>
      <c r="B80" s="27" t="s">
        <v>8</v>
      </c>
      <c r="C80" s="36" t="s">
        <v>13</v>
      </c>
      <c r="D80" s="89" t="s">
        <v>48</v>
      </c>
      <c r="E80" s="35">
        <f t="shared" si="9"/>
        <v>26</v>
      </c>
      <c r="F80" s="27">
        <f t="shared" si="10"/>
        <v>1</v>
      </c>
      <c r="G80" s="70">
        <v>26</v>
      </c>
      <c r="H80" s="7"/>
      <c r="I80" s="7"/>
      <c r="J80" s="110"/>
      <c r="K80" s="7"/>
      <c r="L80" s="109"/>
      <c r="M80" s="124"/>
      <c r="N80" s="104">
        <f t="shared" si="11"/>
        <v>26</v>
      </c>
    </row>
    <row r="81" spans="1:14" s="105" customFormat="1" ht="12.75">
      <c r="A81" s="35" t="s">
        <v>192</v>
      </c>
      <c r="B81" s="27" t="s">
        <v>6</v>
      </c>
      <c r="C81" s="36" t="s">
        <v>13</v>
      </c>
      <c r="D81" s="89" t="s">
        <v>47</v>
      </c>
      <c r="E81" s="35">
        <f t="shared" si="9"/>
        <v>26</v>
      </c>
      <c r="F81" s="27">
        <f t="shared" si="10"/>
        <v>1</v>
      </c>
      <c r="G81" s="86"/>
      <c r="H81" s="87"/>
      <c r="I81" s="87">
        <v>26</v>
      </c>
      <c r="J81" s="87"/>
      <c r="K81" s="87"/>
      <c r="L81" s="109"/>
      <c r="M81" s="124"/>
      <c r="N81" s="104">
        <f t="shared" si="11"/>
        <v>26</v>
      </c>
    </row>
    <row r="82" spans="1:14" s="105" customFormat="1" ht="12.75">
      <c r="A82" s="35" t="s">
        <v>193</v>
      </c>
      <c r="B82" s="27" t="s">
        <v>194</v>
      </c>
      <c r="C82" s="36" t="s">
        <v>13</v>
      </c>
      <c r="D82" s="89" t="s">
        <v>47</v>
      </c>
      <c r="E82" s="35">
        <f t="shared" si="9"/>
        <v>24</v>
      </c>
      <c r="F82" s="27">
        <f t="shared" si="10"/>
        <v>1</v>
      </c>
      <c r="G82" s="86"/>
      <c r="H82" s="87"/>
      <c r="I82" s="87">
        <v>24</v>
      </c>
      <c r="J82" s="87"/>
      <c r="K82" s="87"/>
      <c r="L82" s="109"/>
      <c r="M82" s="124"/>
      <c r="N82" s="104">
        <f t="shared" si="11"/>
        <v>24</v>
      </c>
    </row>
    <row r="83" spans="1:14" s="1" customFormat="1" ht="12.75">
      <c r="A83" s="35" t="s">
        <v>150</v>
      </c>
      <c r="B83" s="27" t="s">
        <v>88</v>
      </c>
      <c r="C83" s="36" t="s">
        <v>13</v>
      </c>
      <c r="D83" s="89" t="s">
        <v>48</v>
      </c>
      <c r="E83" s="35">
        <f t="shared" si="9"/>
        <v>23</v>
      </c>
      <c r="F83" s="27">
        <f t="shared" si="10"/>
        <v>1</v>
      </c>
      <c r="G83" s="70">
        <v>23</v>
      </c>
      <c r="H83" s="87"/>
      <c r="I83" s="87"/>
      <c r="J83" s="87"/>
      <c r="K83" s="87"/>
      <c r="L83" s="109"/>
      <c r="M83" s="124"/>
      <c r="N83" s="58">
        <f t="shared" si="11"/>
        <v>23</v>
      </c>
    </row>
    <row r="84" spans="1:14" s="105" customFormat="1" ht="12.75">
      <c r="A84" s="35" t="s">
        <v>141</v>
      </c>
      <c r="B84" s="27" t="s">
        <v>100</v>
      </c>
      <c r="C84" s="36" t="s">
        <v>13</v>
      </c>
      <c r="D84" s="89" t="s">
        <v>48</v>
      </c>
      <c r="E84" s="35">
        <f t="shared" si="9"/>
        <v>23</v>
      </c>
      <c r="F84" s="27">
        <f t="shared" si="10"/>
        <v>1</v>
      </c>
      <c r="G84" s="69">
        <v>23</v>
      </c>
      <c r="H84" s="8"/>
      <c r="I84" s="8"/>
      <c r="J84" s="8"/>
      <c r="K84" s="8"/>
      <c r="L84" s="17"/>
      <c r="M84" s="124"/>
      <c r="N84" s="104">
        <f t="shared" si="11"/>
        <v>23</v>
      </c>
    </row>
    <row r="85" spans="1:14" s="105" customFormat="1" ht="12.75">
      <c r="A85" s="35" t="s">
        <v>140</v>
      </c>
      <c r="B85" s="27" t="s">
        <v>10</v>
      </c>
      <c r="C85" s="36" t="s">
        <v>13</v>
      </c>
      <c r="D85" s="89" t="s">
        <v>46</v>
      </c>
      <c r="E85" s="35">
        <f t="shared" si="9"/>
        <v>22</v>
      </c>
      <c r="F85" s="27">
        <f t="shared" si="10"/>
        <v>1</v>
      </c>
      <c r="G85" s="69">
        <v>22</v>
      </c>
      <c r="H85" s="5"/>
      <c r="I85" s="5"/>
      <c r="J85" s="5"/>
      <c r="K85" s="5"/>
      <c r="L85" s="9"/>
      <c r="M85" s="124"/>
      <c r="N85" s="104">
        <f t="shared" si="11"/>
        <v>22</v>
      </c>
    </row>
    <row r="86" spans="1:14" s="105" customFormat="1" ht="12.75">
      <c r="A86" s="35" t="s">
        <v>170</v>
      </c>
      <c r="B86" s="27" t="s">
        <v>100</v>
      </c>
      <c r="C86" s="36" t="s">
        <v>13</v>
      </c>
      <c r="D86" s="89" t="s">
        <v>56</v>
      </c>
      <c r="E86" s="35">
        <f t="shared" si="9"/>
        <v>21</v>
      </c>
      <c r="F86" s="27">
        <f t="shared" si="10"/>
        <v>1</v>
      </c>
      <c r="G86" s="86"/>
      <c r="H86" s="87">
        <v>21</v>
      </c>
      <c r="I86" s="87"/>
      <c r="J86" s="87"/>
      <c r="K86" s="87"/>
      <c r="L86" s="109"/>
      <c r="M86" s="124"/>
      <c r="N86" s="104">
        <f t="shared" si="11"/>
        <v>21</v>
      </c>
    </row>
    <row r="87" spans="1:14" s="105" customFormat="1" ht="12.75">
      <c r="A87" s="35" t="s">
        <v>171</v>
      </c>
      <c r="B87" s="27" t="s">
        <v>6</v>
      </c>
      <c r="C87" s="36" t="s">
        <v>13</v>
      </c>
      <c r="D87" s="89" t="s">
        <v>46</v>
      </c>
      <c r="E87" s="35">
        <f t="shared" si="9"/>
        <v>20</v>
      </c>
      <c r="F87" s="27">
        <f t="shared" si="10"/>
        <v>1</v>
      </c>
      <c r="G87" s="86"/>
      <c r="H87" s="87">
        <v>20</v>
      </c>
      <c r="I87" s="87"/>
      <c r="J87" s="87"/>
      <c r="K87" s="87"/>
      <c r="L87" s="109"/>
      <c r="M87" s="124"/>
      <c r="N87" s="104">
        <f t="shared" si="11"/>
        <v>20</v>
      </c>
    </row>
    <row r="88" spans="1:14" s="105" customFormat="1" ht="12.75">
      <c r="A88" s="35" t="s">
        <v>172</v>
      </c>
      <c r="B88" s="27" t="s">
        <v>173</v>
      </c>
      <c r="C88" s="36" t="s">
        <v>13</v>
      </c>
      <c r="D88" s="89" t="s">
        <v>45</v>
      </c>
      <c r="E88" s="35">
        <f t="shared" si="9"/>
        <v>19</v>
      </c>
      <c r="F88" s="27">
        <f t="shared" si="10"/>
        <v>1</v>
      </c>
      <c r="G88" s="86"/>
      <c r="H88" s="87">
        <v>19</v>
      </c>
      <c r="I88" s="87"/>
      <c r="J88" s="87"/>
      <c r="K88" s="87"/>
      <c r="L88" s="109"/>
      <c r="M88" s="124"/>
      <c r="N88" s="104">
        <f t="shared" si="11"/>
        <v>19</v>
      </c>
    </row>
    <row r="89" spans="1:14" s="105" customFormat="1" ht="12.75">
      <c r="A89" s="35" t="s">
        <v>87</v>
      </c>
      <c r="B89" s="27" t="s">
        <v>10</v>
      </c>
      <c r="C89" s="36" t="s">
        <v>13</v>
      </c>
      <c r="D89" s="89" t="s">
        <v>45</v>
      </c>
      <c r="E89" s="35">
        <f t="shared" si="9"/>
        <v>19</v>
      </c>
      <c r="F89" s="27">
        <f t="shared" si="10"/>
        <v>1</v>
      </c>
      <c r="G89" s="70">
        <v>19</v>
      </c>
      <c r="H89" s="5"/>
      <c r="I89" s="5"/>
      <c r="J89" s="5"/>
      <c r="K89" s="5"/>
      <c r="L89" s="9"/>
      <c r="M89" s="124"/>
      <c r="N89" s="104">
        <f t="shared" si="11"/>
        <v>19</v>
      </c>
    </row>
    <row r="90" spans="1:14" s="105" customFormat="1" ht="12.75">
      <c r="A90" s="35" t="s">
        <v>152</v>
      </c>
      <c r="B90" s="27" t="s">
        <v>10</v>
      </c>
      <c r="C90" s="36" t="s">
        <v>13</v>
      </c>
      <c r="D90" s="89" t="s">
        <v>48</v>
      </c>
      <c r="E90" s="35">
        <f t="shared" si="9"/>
        <v>18</v>
      </c>
      <c r="F90" s="27">
        <f t="shared" si="10"/>
        <v>1</v>
      </c>
      <c r="G90" s="70">
        <v>18</v>
      </c>
      <c r="H90" s="87"/>
      <c r="I90" s="87"/>
      <c r="J90" s="87"/>
      <c r="K90" s="87"/>
      <c r="L90" s="109"/>
      <c r="M90" s="124"/>
      <c r="N90" s="104">
        <f t="shared" si="11"/>
        <v>18</v>
      </c>
    </row>
    <row r="91" spans="1:14" s="1" customFormat="1" ht="12.75">
      <c r="A91" s="35" t="s">
        <v>212</v>
      </c>
      <c r="B91" s="27" t="s">
        <v>8</v>
      </c>
      <c r="C91" s="36" t="s">
        <v>13</v>
      </c>
      <c r="D91" s="89" t="s">
        <v>48</v>
      </c>
      <c r="E91" s="35">
        <f t="shared" si="9"/>
        <v>18</v>
      </c>
      <c r="F91" s="27">
        <f t="shared" si="10"/>
        <v>1</v>
      </c>
      <c r="G91" s="69"/>
      <c r="H91" s="116"/>
      <c r="I91" s="5"/>
      <c r="J91" s="5"/>
      <c r="K91" s="5">
        <v>18</v>
      </c>
      <c r="L91" s="9"/>
      <c r="M91" s="124"/>
      <c r="N91" s="58">
        <f t="shared" si="11"/>
        <v>18</v>
      </c>
    </row>
    <row r="92" spans="1:14" s="105" customFormat="1" ht="12.75">
      <c r="A92" s="35" t="s">
        <v>196</v>
      </c>
      <c r="B92" s="27" t="s">
        <v>7</v>
      </c>
      <c r="C92" s="36" t="s">
        <v>13</v>
      </c>
      <c r="D92" s="89" t="s">
        <v>57</v>
      </c>
      <c r="E92" s="35">
        <f t="shared" si="9"/>
        <v>17</v>
      </c>
      <c r="F92" s="27">
        <f t="shared" si="10"/>
        <v>1</v>
      </c>
      <c r="G92" s="68"/>
      <c r="H92" s="87"/>
      <c r="I92" s="8">
        <v>17</v>
      </c>
      <c r="J92" s="116"/>
      <c r="K92" s="8"/>
      <c r="L92" s="17"/>
      <c r="M92" s="124"/>
      <c r="N92" s="104">
        <f t="shared" si="11"/>
        <v>17</v>
      </c>
    </row>
    <row r="93" spans="1:14" s="105" customFormat="1" ht="12.75">
      <c r="A93" s="35" t="s">
        <v>175</v>
      </c>
      <c r="B93" s="27" t="s">
        <v>6</v>
      </c>
      <c r="C93" s="36" t="s">
        <v>13</v>
      </c>
      <c r="D93" s="89" t="s">
        <v>45</v>
      </c>
      <c r="E93" s="35">
        <f t="shared" si="9"/>
        <v>16</v>
      </c>
      <c r="F93" s="27">
        <f t="shared" si="10"/>
        <v>1</v>
      </c>
      <c r="G93" s="86"/>
      <c r="H93" s="87">
        <v>16</v>
      </c>
      <c r="I93" s="87"/>
      <c r="J93" s="87"/>
      <c r="K93" s="87"/>
      <c r="L93" s="109"/>
      <c r="M93" s="124"/>
      <c r="N93" s="104">
        <f t="shared" si="11"/>
        <v>16</v>
      </c>
    </row>
    <row r="94" spans="1:14" s="105" customFormat="1" ht="12.75">
      <c r="A94" s="35" t="s">
        <v>154</v>
      </c>
      <c r="B94" s="27" t="s">
        <v>8</v>
      </c>
      <c r="C94" s="36" t="s">
        <v>13</v>
      </c>
      <c r="D94" s="89" t="s">
        <v>45</v>
      </c>
      <c r="E94" s="35">
        <f t="shared" si="9"/>
        <v>14</v>
      </c>
      <c r="F94" s="27">
        <f t="shared" si="10"/>
        <v>1</v>
      </c>
      <c r="G94" s="70">
        <v>14</v>
      </c>
      <c r="H94" s="5"/>
      <c r="I94" s="7"/>
      <c r="J94" s="5"/>
      <c r="K94" s="5"/>
      <c r="L94" s="9"/>
      <c r="M94" s="124"/>
      <c r="N94" s="104">
        <f t="shared" si="11"/>
        <v>14</v>
      </c>
    </row>
    <row r="95" spans="1:14" s="1" customFormat="1" ht="12.75">
      <c r="A95" s="35" t="s">
        <v>138</v>
      </c>
      <c r="B95" s="27" t="s">
        <v>139</v>
      </c>
      <c r="C95" s="36" t="s">
        <v>13</v>
      </c>
      <c r="D95" s="89" t="s">
        <v>57</v>
      </c>
      <c r="E95" s="35">
        <f t="shared" si="9"/>
        <v>12</v>
      </c>
      <c r="F95" s="27">
        <f t="shared" si="10"/>
        <v>1</v>
      </c>
      <c r="G95" s="69">
        <v>12</v>
      </c>
      <c r="H95" s="116"/>
      <c r="I95" s="5"/>
      <c r="J95" s="5"/>
      <c r="K95" s="5"/>
      <c r="L95" s="9"/>
      <c r="M95" s="124"/>
      <c r="N95" s="58">
        <f t="shared" si="11"/>
        <v>12</v>
      </c>
    </row>
    <row r="96" spans="1:14" s="105" customFormat="1" ht="12.75">
      <c r="A96" s="35" t="s">
        <v>155</v>
      </c>
      <c r="B96" s="27" t="s">
        <v>156</v>
      </c>
      <c r="C96" s="36" t="s">
        <v>13</v>
      </c>
      <c r="D96" s="89" t="s">
        <v>46</v>
      </c>
      <c r="E96" s="35">
        <f t="shared" si="9"/>
        <v>12</v>
      </c>
      <c r="F96" s="27">
        <f t="shared" si="10"/>
        <v>1</v>
      </c>
      <c r="G96" s="70">
        <v>12</v>
      </c>
      <c r="H96" s="5"/>
      <c r="I96" s="5"/>
      <c r="J96" s="5"/>
      <c r="K96" s="5"/>
      <c r="L96" s="9"/>
      <c r="M96" s="124"/>
      <c r="N96" s="104">
        <f t="shared" si="11"/>
        <v>12</v>
      </c>
    </row>
    <row r="97" spans="1:14" s="105" customFormat="1" ht="12.75">
      <c r="A97" s="35" t="s">
        <v>207</v>
      </c>
      <c r="B97" s="27" t="s">
        <v>7</v>
      </c>
      <c r="C97" s="36" t="s">
        <v>13</v>
      </c>
      <c r="D97" s="89" t="s">
        <v>208</v>
      </c>
      <c r="E97" s="35">
        <f t="shared" si="9"/>
        <v>0</v>
      </c>
      <c r="F97" s="27">
        <f t="shared" si="10"/>
        <v>1</v>
      </c>
      <c r="G97" s="68"/>
      <c r="H97" s="8"/>
      <c r="I97" s="8"/>
      <c r="J97" s="8"/>
      <c r="K97" s="8">
        <v>0</v>
      </c>
      <c r="L97" s="17"/>
      <c r="M97" s="124"/>
      <c r="N97" s="104">
        <f t="shared" si="11"/>
        <v>0</v>
      </c>
    </row>
    <row r="98" spans="1:14" s="105" customFormat="1" ht="12.75">
      <c r="A98" s="35" t="s">
        <v>163</v>
      </c>
      <c r="B98" s="27" t="s">
        <v>6</v>
      </c>
      <c r="C98" s="36" t="s">
        <v>13</v>
      </c>
      <c r="D98" s="89" t="s">
        <v>56</v>
      </c>
      <c r="E98" s="35">
        <f t="shared" si="9"/>
        <v>0</v>
      </c>
      <c r="F98" s="27">
        <f t="shared" si="10"/>
        <v>1</v>
      </c>
      <c r="G98" s="70"/>
      <c r="H98" s="7">
        <v>0</v>
      </c>
      <c r="I98" s="7"/>
      <c r="J98" s="87"/>
      <c r="K98" s="87"/>
      <c r="L98" s="109"/>
      <c r="M98" s="124"/>
      <c r="N98" s="104">
        <f t="shared" si="11"/>
        <v>0</v>
      </c>
    </row>
    <row r="99" spans="1:14" s="105" customFormat="1" ht="12.75">
      <c r="A99" s="35" t="s">
        <v>203</v>
      </c>
      <c r="B99" s="27" t="s">
        <v>9</v>
      </c>
      <c r="C99" s="36" t="s">
        <v>13</v>
      </c>
      <c r="D99" s="89" t="s">
        <v>56</v>
      </c>
      <c r="E99" s="35">
        <f t="shared" si="9"/>
        <v>0</v>
      </c>
      <c r="F99" s="27">
        <f t="shared" si="10"/>
        <v>1</v>
      </c>
      <c r="G99" s="68"/>
      <c r="H99" s="8"/>
      <c r="I99" s="8"/>
      <c r="J99" s="8">
        <v>0</v>
      </c>
      <c r="K99" s="8"/>
      <c r="L99" s="17"/>
      <c r="M99" s="124"/>
      <c r="N99" s="104">
        <f t="shared" si="11"/>
        <v>0</v>
      </c>
    </row>
    <row r="100" spans="1:14" s="1" customFormat="1" ht="12.75">
      <c r="A100" s="35" t="s">
        <v>79</v>
      </c>
      <c r="B100" s="27" t="s">
        <v>8</v>
      </c>
      <c r="C100" s="36" t="s">
        <v>13</v>
      </c>
      <c r="D100" s="89" t="s">
        <v>46</v>
      </c>
      <c r="E100" s="35">
        <f t="shared" si="9"/>
        <v>0</v>
      </c>
      <c r="F100" s="27">
        <f t="shared" si="10"/>
        <v>1</v>
      </c>
      <c r="G100" s="86">
        <v>0</v>
      </c>
      <c r="H100" s="87"/>
      <c r="I100" s="87"/>
      <c r="J100" s="87"/>
      <c r="K100" s="87"/>
      <c r="L100" s="109"/>
      <c r="M100" s="124"/>
      <c r="N100" s="58">
        <f t="shared" si="11"/>
        <v>0</v>
      </c>
    </row>
    <row r="101" spans="1:14" s="1" customFormat="1" ht="13.5" thickBot="1">
      <c r="A101" s="39"/>
      <c r="B101" s="28"/>
      <c r="C101" s="38"/>
      <c r="D101" s="93"/>
      <c r="E101" s="35"/>
      <c r="F101" s="27"/>
      <c r="G101" s="71"/>
      <c r="H101" s="12"/>
      <c r="I101" s="103"/>
      <c r="J101" s="103"/>
      <c r="K101" s="12"/>
      <c r="L101" s="13"/>
      <c r="M101" s="124"/>
      <c r="N101" s="58">
        <f t="shared" si="11"/>
        <v>0</v>
      </c>
    </row>
    <row r="102" spans="1:13" s="53" customFormat="1" ht="45" customHeight="1" thickBot="1">
      <c r="A102" s="31" t="s">
        <v>17</v>
      </c>
      <c r="B102" s="25"/>
      <c r="C102" s="25"/>
      <c r="D102" s="91"/>
      <c r="E102" s="33"/>
      <c r="F102" s="25"/>
      <c r="G102" s="66"/>
      <c r="H102" s="75"/>
      <c r="I102" s="75"/>
      <c r="J102" s="75"/>
      <c r="K102" s="75"/>
      <c r="L102" s="76"/>
      <c r="M102" s="122"/>
    </row>
    <row r="103" spans="1:14" s="1" customFormat="1" ht="13.5" thickBot="1">
      <c r="A103" s="34" t="s">
        <v>1</v>
      </c>
      <c r="B103" s="26" t="s">
        <v>2</v>
      </c>
      <c r="C103" s="82" t="s">
        <v>3</v>
      </c>
      <c r="D103" s="92"/>
      <c r="E103" s="80" t="s">
        <v>4</v>
      </c>
      <c r="F103" s="26" t="s">
        <v>5</v>
      </c>
      <c r="G103" s="67" t="s">
        <v>10</v>
      </c>
      <c r="H103" s="18" t="s">
        <v>6</v>
      </c>
      <c r="I103" s="18" t="s">
        <v>7</v>
      </c>
      <c r="J103" s="18" t="s">
        <v>8</v>
      </c>
      <c r="K103" s="18" t="s">
        <v>9</v>
      </c>
      <c r="L103" s="19"/>
      <c r="M103" s="123" t="s">
        <v>11</v>
      </c>
      <c r="N103" s="57" t="s">
        <v>12</v>
      </c>
    </row>
    <row r="104" spans="1:14" s="105" customFormat="1" ht="12.75">
      <c r="A104" s="131" t="s">
        <v>159</v>
      </c>
      <c r="B104" s="132" t="s">
        <v>6</v>
      </c>
      <c r="C104" s="133" t="s">
        <v>18</v>
      </c>
      <c r="D104" s="134" t="s">
        <v>73</v>
      </c>
      <c r="E104" s="131">
        <f aca="true" t="shared" si="12" ref="E104:E125">Best3</f>
        <v>36</v>
      </c>
      <c r="F104" s="27">
        <f aca="true" t="shared" si="13" ref="F104:F125">COUNT(G104:L104)</f>
        <v>1</v>
      </c>
      <c r="G104" s="69"/>
      <c r="H104" s="7">
        <v>36</v>
      </c>
      <c r="I104" s="8"/>
      <c r="J104" s="8"/>
      <c r="K104" s="8"/>
      <c r="L104" s="17"/>
      <c r="M104" s="124"/>
      <c r="N104" s="104">
        <f aca="true" t="shared" si="14" ref="N104:N126">IF(F104=0,0,AVERAGE(G104:L104))</f>
        <v>36</v>
      </c>
    </row>
    <row r="105" spans="1:14" s="105" customFormat="1" ht="12.75">
      <c r="A105" s="131" t="s">
        <v>202</v>
      </c>
      <c r="B105" s="132" t="s">
        <v>10</v>
      </c>
      <c r="C105" s="133" t="s">
        <v>18</v>
      </c>
      <c r="D105" s="134" t="s">
        <v>69</v>
      </c>
      <c r="E105" s="131">
        <f t="shared" si="12"/>
        <v>27</v>
      </c>
      <c r="F105" s="27">
        <f t="shared" si="13"/>
        <v>2</v>
      </c>
      <c r="G105" s="120">
        <v>10</v>
      </c>
      <c r="H105" s="8"/>
      <c r="I105" s="8"/>
      <c r="J105" s="8">
        <v>17</v>
      </c>
      <c r="K105" s="8"/>
      <c r="L105" s="17"/>
      <c r="M105" s="124">
        <v>1</v>
      </c>
      <c r="N105" s="104">
        <f t="shared" si="14"/>
        <v>13.5</v>
      </c>
    </row>
    <row r="106" spans="1:14" s="105" customFormat="1" ht="12.75">
      <c r="A106" s="131" t="s">
        <v>116</v>
      </c>
      <c r="B106" s="132" t="s">
        <v>88</v>
      </c>
      <c r="C106" s="133" t="s">
        <v>18</v>
      </c>
      <c r="D106" s="134" t="s">
        <v>73</v>
      </c>
      <c r="E106" s="131">
        <f t="shared" si="12"/>
        <v>26</v>
      </c>
      <c r="F106" s="27">
        <f t="shared" si="13"/>
        <v>1</v>
      </c>
      <c r="G106" s="69">
        <v>26</v>
      </c>
      <c r="H106" s="8"/>
      <c r="I106" s="8"/>
      <c r="J106" s="8"/>
      <c r="K106" s="8"/>
      <c r="L106" s="17"/>
      <c r="M106" s="124"/>
      <c r="N106" s="104">
        <f t="shared" si="14"/>
        <v>26</v>
      </c>
    </row>
    <row r="107" spans="1:14" s="105" customFormat="1" ht="12.75">
      <c r="A107" s="35" t="s">
        <v>117</v>
      </c>
      <c r="B107" s="27" t="s">
        <v>8</v>
      </c>
      <c r="C107" s="36" t="s">
        <v>18</v>
      </c>
      <c r="D107" s="89" t="s">
        <v>73</v>
      </c>
      <c r="E107" s="35">
        <f t="shared" si="12"/>
        <v>25</v>
      </c>
      <c r="F107" s="27">
        <f t="shared" si="13"/>
        <v>1</v>
      </c>
      <c r="G107" s="69">
        <v>25</v>
      </c>
      <c r="H107" s="8"/>
      <c r="I107" s="8"/>
      <c r="J107" s="8"/>
      <c r="K107" s="8"/>
      <c r="L107" s="17"/>
      <c r="M107" s="124"/>
      <c r="N107" s="104">
        <f t="shared" si="14"/>
        <v>25</v>
      </c>
    </row>
    <row r="108" spans="1:14" s="105" customFormat="1" ht="12.75">
      <c r="A108" s="35" t="s">
        <v>118</v>
      </c>
      <c r="B108" s="27" t="s">
        <v>98</v>
      </c>
      <c r="C108" s="36" t="s">
        <v>18</v>
      </c>
      <c r="D108" s="89" t="s">
        <v>73</v>
      </c>
      <c r="E108" s="35">
        <f t="shared" si="12"/>
        <v>19</v>
      </c>
      <c r="F108" s="27">
        <f t="shared" si="13"/>
        <v>1</v>
      </c>
      <c r="G108" s="69">
        <v>19</v>
      </c>
      <c r="H108" s="8"/>
      <c r="I108" s="8"/>
      <c r="J108" s="8"/>
      <c r="K108" s="8"/>
      <c r="L108" s="17"/>
      <c r="M108" s="124"/>
      <c r="N108" s="104">
        <f t="shared" si="14"/>
        <v>19</v>
      </c>
    </row>
    <row r="109" spans="1:14" s="105" customFormat="1" ht="12.75">
      <c r="A109" s="35" t="s">
        <v>124</v>
      </c>
      <c r="B109" s="27" t="s">
        <v>8</v>
      </c>
      <c r="C109" s="36" t="s">
        <v>18</v>
      </c>
      <c r="D109" s="89" t="s">
        <v>77</v>
      </c>
      <c r="E109" s="35">
        <f t="shared" si="12"/>
        <v>19</v>
      </c>
      <c r="F109" s="27">
        <f t="shared" si="13"/>
        <v>1</v>
      </c>
      <c r="G109" s="68">
        <v>19</v>
      </c>
      <c r="H109" s="8"/>
      <c r="I109" s="8"/>
      <c r="J109" s="8"/>
      <c r="K109" s="8"/>
      <c r="L109" s="17"/>
      <c r="M109" s="124"/>
      <c r="N109" s="104">
        <f t="shared" si="14"/>
        <v>19</v>
      </c>
    </row>
    <row r="110" spans="1:14" s="105" customFormat="1" ht="12.75">
      <c r="A110" s="35" t="s">
        <v>85</v>
      </c>
      <c r="B110" s="27" t="s">
        <v>7</v>
      </c>
      <c r="C110" s="36" t="s">
        <v>18</v>
      </c>
      <c r="D110" s="89" t="s">
        <v>73</v>
      </c>
      <c r="E110" s="35">
        <f t="shared" si="12"/>
        <v>18</v>
      </c>
      <c r="F110" s="27">
        <f t="shared" si="13"/>
        <v>1</v>
      </c>
      <c r="G110" s="68">
        <v>18</v>
      </c>
      <c r="H110" s="8"/>
      <c r="I110" s="8"/>
      <c r="J110" s="8"/>
      <c r="K110" s="8"/>
      <c r="L110" s="17"/>
      <c r="M110" s="124"/>
      <c r="N110" s="104">
        <f t="shared" si="14"/>
        <v>18</v>
      </c>
    </row>
    <row r="111" spans="1:14" s="105" customFormat="1" ht="12.75">
      <c r="A111" s="35" t="s">
        <v>119</v>
      </c>
      <c r="B111" s="27" t="s">
        <v>6</v>
      </c>
      <c r="C111" s="36" t="s">
        <v>18</v>
      </c>
      <c r="D111" s="89" t="s">
        <v>73</v>
      </c>
      <c r="E111" s="35">
        <f t="shared" si="12"/>
        <v>18</v>
      </c>
      <c r="F111" s="27">
        <f t="shared" si="13"/>
        <v>1</v>
      </c>
      <c r="G111" s="69">
        <v>18</v>
      </c>
      <c r="H111" s="8"/>
      <c r="I111" s="8"/>
      <c r="J111" s="8"/>
      <c r="K111" s="8"/>
      <c r="L111" s="17"/>
      <c r="M111" s="124"/>
      <c r="N111" s="104">
        <f t="shared" si="14"/>
        <v>18</v>
      </c>
    </row>
    <row r="112" spans="1:14" s="105" customFormat="1" ht="12.75">
      <c r="A112" s="35" t="s">
        <v>201</v>
      </c>
      <c r="B112" s="27" t="s">
        <v>8</v>
      </c>
      <c r="C112" s="36" t="s">
        <v>18</v>
      </c>
      <c r="D112" s="89" t="s">
        <v>83</v>
      </c>
      <c r="E112" s="35">
        <f t="shared" si="12"/>
        <v>18</v>
      </c>
      <c r="F112" s="27">
        <f t="shared" si="13"/>
        <v>1</v>
      </c>
      <c r="G112" s="68"/>
      <c r="H112" s="8"/>
      <c r="I112" s="8"/>
      <c r="J112" s="8">
        <v>18</v>
      </c>
      <c r="K112" s="8"/>
      <c r="L112" s="17"/>
      <c r="M112" s="124"/>
      <c r="N112" s="104">
        <f t="shared" si="14"/>
        <v>18</v>
      </c>
    </row>
    <row r="113" spans="1:14" s="105" customFormat="1" ht="12.75">
      <c r="A113" s="35" t="s">
        <v>120</v>
      </c>
      <c r="B113" s="27" t="s">
        <v>88</v>
      </c>
      <c r="C113" s="36" t="s">
        <v>18</v>
      </c>
      <c r="D113" s="89" t="s">
        <v>73</v>
      </c>
      <c r="E113" s="35">
        <f t="shared" si="12"/>
        <v>17</v>
      </c>
      <c r="F113" s="27">
        <f t="shared" si="13"/>
        <v>1</v>
      </c>
      <c r="G113" s="69">
        <v>17</v>
      </c>
      <c r="H113" s="8"/>
      <c r="I113" s="8"/>
      <c r="J113" s="8"/>
      <c r="K113" s="8"/>
      <c r="L113" s="17"/>
      <c r="M113" s="124"/>
      <c r="N113" s="104">
        <f t="shared" si="14"/>
        <v>17</v>
      </c>
    </row>
    <row r="114" spans="1:14" s="105" customFormat="1" ht="12.75">
      <c r="A114" s="35" t="s">
        <v>121</v>
      </c>
      <c r="B114" s="27" t="s">
        <v>100</v>
      </c>
      <c r="C114" s="36" t="s">
        <v>18</v>
      </c>
      <c r="D114" s="89" t="s">
        <v>73</v>
      </c>
      <c r="E114" s="35">
        <f t="shared" si="12"/>
        <v>15</v>
      </c>
      <c r="F114" s="27">
        <f t="shared" si="13"/>
        <v>1</v>
      </c>
      <c r="G114" s="69">
        <v>15</v>
      </c>
      <c r="H114" s="8"/>
      <c r="I114" s="8"/>
      <c r="J114" s="8"/>
      <c r="K114" s="8"/>
      <c r="L114" s="17"/>
      <c r="M114" s="124"/>
      <c r="N114" s="104">
        <f t="shared" si="14"/>
        <v>15</v>
      </c>
    </row>
    <row r="115" spans="1:14" s="105" customFormat="1" ht="12.75">
      <c r="A115" s="35" t="s">
        <v>125</v>
      </c>
      <c r="B115" s="27" t="s">
        <v>88</v>
      </c>
      <c r="C115" s="36" t="s">
        <v>18</v>
      </c>
      <c r="D115" s="89" t="s">
        <v>77</v>
      </c>
      <c r="E115" s="35">
        <f t="shared" si="12"/>
        <v>15</v>
      </c>
      <c r="F115" s="27">
        <f t="shared" si="13"/>
        <v>1</v>
      </c>
      <c r="G115" s="68">
        <v>15</v>
      </c>
      <c r="H115" s="8"/>
      <c r="I115" s="8"/>
      <c r="J115" s="8"/>
      <c r="K115" s="8"/>
      <c r="L115" s="17"/>
      <c r="M115" s="124"/>
      <c r="N115" s="104">
        <f t="shared" si="14"/>
        <v>15</v>
      </c>
    </row>
    <row r="116" spans="1:14" s="105" customFormat="1" ht="12.75">
      <c r="A116" s="35" t="s">
        <v>122</v>
      </c>
      <c r="B116" s="27" t="s">
        <v>8</v>
      </c>
      <c r="C116" s="36" t="s">
        <v>18</v>
      </c>
      <c r="D116" s="89" t="s">
        <v>74</v>
      </c>
      <c r="E116" s="35">
        <f t="shared" si="12"/>
        <v>14</v>
      </c>
      <c r="F116" s="27">
        <f t="shared" si="13"/>
        <v>1</v>
      </c>
      <c r="G116" s="69">
        <v>14</v>
      </c>
      <c r="H116" s="8"/>
      <c r="I116" s="8"/>
      <c r="J116" s="8"/>
      <c r="K116" s="8"/>
      <c r="L116" s="17"/>
      <c r="M116" s="124"/>
      <c r="N116" s="104">
        <f t="shared" si="14"/>
        <v>14</v>
      </c>
    </row>
    <row r="117" spans="1:14" s="105" customFormat="1" ht="12.75">
      <c r="A117" s="35" t="s">
        <v>126</v>
      </c>
      <c r="B117" s="27" t="s">
        <v>88</v>
      </c>
      <c r="C117" s="36" t="s">
        <v>18</v>
      </c>
      <c r="D117" s="89" t="s">
        <v>77</v>
      </c>
      <c r="E117" s="35">
        <f t="shared" si="12"/>
        <v>14</v>
      </c>
      <c r="F117" s="27">
        <f t="shared" si="13"/>
        <v>1</v>
      </c>
      <c r="G117" s="68">
        <v>14</v>
      </c>
      <c r="H117" s="8"/>
      <c r="I117" s="8"/>
      <c r="J117" s="8"/>
      <c r="K117" s="8"/>
      <c r="L117" s="17"/>
      <c r="M117" s="124"/>
      <c r="N117" s="104">
        <f t="shared" si="14"/>
        <v>14</v>
      </c>
    </row>
    <row r="118" spans="1:14" s="105" customFormat="1" ht="12.75">
      <c r="A118" s="35" t="s">
        <v>127</v>
      </c>
      <c r="B118" s="27" t="s">
        <v>88</v>
      </c>
      <c r="C118" s="36" t="s">
        <v>18</v>
      </c>
      <c r="D118" s="89" t="s">
        <v>77</v>
      </c>
      <c r="E118" s="35">
        <f t="shared" si="12"/>
        <v>13</v>
      </c>
      <c r="F118" s="27">
        <f t="shared" si="13"/>
        <v>1</v>
      </c>
      <c r="G118" s="68">
        <v>13</v>
      </c>
      <c r="H118" s="8"/>
      <c r="I118" s="8"/>
      <c r="J118" s="8"/>
      <c r="K118" s="8"/>
      <c r="L118" s="17"/>
      <c r="M118" s="124"/>
      <c r="N118" s="104">
        <f t="shared" si="14"/>
        <v>13</v>
      </c>
    </row>
    <row r="119" spans="1:14" s="1" customFormat="1" ht="12.75">
      <c r="A119" s="35" t="s">
        <v>185</v>
      </c>
      <c r="B119" s="27" t="s">
        <v>6</v>
      </c>
      <c r="C119" s="36" t="s">
        <v>18</v>
      </c>
      <c r="D119" s="89" t="s">
        <v>77</v>
      </c>
      <c r="E119" s="35">
        <f t="shared" si="12"/>
        <v>13</v>
      </c>
      <c r="F119" s="27">
        <f t="shared" si="13"/>
        <v>1</v>
      </c>
      <c r="G119" s="68"/>
      <c r="H119" s="8">
        <v>13</v>
      </c>
      <c r="I119" s="8"/>
      <c r="J119" s="8"/>
      <c r="K119" s="8"/>
      <c r="L119" s="17"/>
      <c r="M119" s="124">
        <v>2</v>
      </c>
      <c r="N119" s="58">
        <f t="shared" si="14"/>
        <v>13</v>
      </c>
    </row>
    <row r="120" spans="1:14" s="105" customFormat="1" ht="12.75">
      <c r="A120" s="35" t="s">
        <v>128</v>
      </c>
      <c r="B120" s="27" t="s">
        <v>88</v>
      </c>
      <c r="C120" s="36" t="s">
        <v>18</v>
      </c>
      <c r="D120" s="89" t="s">
        <v>77</v>
      </c>
      <c r="E120" s="35">
        <f t="shared" si="12"/>
        <v>11</v>
      </c>
      <c r="F120" s="27">
        <f t="shared" si="13"/>
        <v>1</v>
      </c>
      <c r="G120" s="68">
        <v>11</v>
      </c>
      <c r="H120" s="8"/>
      <c r="I120" s="8"/>
      <c r="J120" s="8"/>
      <c r="K120" s="8"/>
      <c r="L120" s="17"/>
      <c r="M120" s="124"/>
      <c r="N120" s="104">
        <f t="shared" si="14"/>
        <v>11</v>
      </c>
    </row>
    <row r="121" spans="1:14" s="105" customFormat="1" ht="12.75">
      <c r="A121" s="35" t="s">
        <v>132</v>
      </c>
      <c r="B121" s="27" t="s">
        <v>8</v>
      </c>
      <c r="C121" s="36" t="s">
        <v>18</v>
      </c>
      <c r="D121" s="89" t="s">
        <v>77</v>
      </c>
      <c r="E121" s="35">
        <f t="shared" si="12"/>
        <v>10</v>
      </c>
      <c r="F121" s="27">
        <f t="shared" si="13"/>
        <v>1</v>
      </c>
      <c r="G121" s="68">
        <v>10</v>
      </c>
      <c r="H121" s="8"/>
      <c r="I121" s="8"/>
      <c r="J121" s="8"/>
      <c r="K121" s="8"/>
      <c r="L121" s="17"/>
      <c r="M121" s="124"/>
      <c r="N121" s="104">
        <f t="shared" si="14"/>
        <v>10</v>
      </c>
    </row>
    <row r="122" spans="1:14" s="105" customFormat="1" ht="12.75">
      <c r="A122" s="35" t="s">
        <v>131</v>
      </c>
      <c r="B122" s="27" t="s">
        <v>100</v>
      </c>
      <c r="C122" s="36" t="s">
        <v>18</v>
      </c>
      <c r="D122" s="89" t="s">
        <v>77</v>
      </c>
      <c r="E122" s="35">
        <f t="shared" si="12"/>
        <v>10</v>
      </c>
      <c r="F122" s="27">
        <f t="shared" si="13"/>
        <v>1</v>
      </c>
      <c r="G122" s="68">
        <v>10</v>
      </c>
      <c r="H122" s="8"/>
      <c r="I122" s="8"/>
      <c r="J122" s="8"/>
      <c r="K122" s="8"/>
      <c r="L122" s="17"/>
      <c r="M122" s="124"/>
      <c r="N122" s="104">
        <f t="shared" si="14"/>
        <v>10</v>
      </c>
    </row>
    <row r="123" spans="1:14" s="105" customFormat="1" ht="12.75">
      <c r="A123" s="35" t="s">
        <v>130</v>
      </c>
      <c r="B123" s="27" t="s">
        <v>98</v>
      </c>
      <c r="C123" s="36" t="s">
        <v>18</v>
      </c>
      <c r="D123" s="89" t="s">
        <v>77</v>
      </c>
      <c r="E123" s="35">
        <f t="shared" si="12"/>
        <v>10</v>
      </c>
      <c r="F123" s="27">
        <f t="shared" si="13"/>
        <v>1</v>
      </c>
      <c r="G123" s="68">
        <v>10</v>
      </c>
      <c r="H123" s="8"/>
      <c r="I123" s="8"/>
      <c r="J123" s="8"/>
      <c r="K123" s="8"/>
      <c r="L123" s="17"/>
      <c r="M123" s="124"/>
      <c r="N123" s="104">
        <f t="shared" si="14"/>
        <v>10</v>
      </c>
    </row>
    <row r="124" spans="1:14" s="105" customFormat="1" ht="12.75">
      <c r="A124" s="35" t="s">
        <v>133</v>
      </c>
      <c r="B124" s="27" t="s">
        <v>10</v>
      </c>
      <c r="C124" s="36" t="s">
        <v>18</v>
      </c>
      <c r="D124" s="89" t="s">
        <v>83</v>
      </c>
      <c r="E124" s="35">
        <f t="shared" si="12"/>
        <v>10</v>
      </c>
      <c r="F124" s="27">
        <f t="shared" si="13"/>
        <v>1</v>
      </c>
      <c r="G124" s="120">
        <v>10</v>
      </c>
      <c r="H124" s="8"/>
      <c r="I124" s="8"/>
      <c r="J124" s="8"/>
      <c r="K124" s="8"/>
      <c r="L124" s="17"/>
      <c r="M124" s="124"/>
      <c r="N124" s="104">
        <f t="shared" si="14"/>
        <v>10</v>
      </c>
    </row>
    <row r="125" spans="1:14" s="105" customFormat="1" ht="12.75">
      <c r="A125" s="35" t="s">
        <v>129</v>
      </c>
      <c r="B125" s="27" t="s">
        <v>6</v>
      </c>
      <c r="C125" s="36" t="s">
        <v>18</v>
      </c>
      <c r="D125" s="89" t="s">
        <v>83</v>
      </c>
      <c r="E125" s="35">
        <f t="shared" si="12"/>
        <v>10</v>
      </c>
      <c r="F125" s="27">
        <f t="shared" si="13"/>
        <v>1</v>
      </c>
      <c r="G125" s="68">
        <v>10</v>
      </c>
      <c r="H125" s="8"/>
      <c r="I125" s="8"/>
      <c r="J125" s="8"/>
      <c r="K125" s="8"/>
      <c r="L125" s="17"/>
      <c r="M125" s="124"/>
      <c r="N125" s="104">
        <f t="shared" si="14"/>
        <v>10</v>
      </c>
    </row>
    <row r="126" spans="1:14" s="1" customFormat="1" ht="13.5" thickBot="1">
      <c r="A126" s="35"/>
      <c r="B126" s="27"/>
      <c r="C126" s="36"/>
      <c r="D126" s="89"/>
      <c r="E126" s="35"/>
      <c r="F126" s="27"/>
      <c r="G126" s="86"/>
      <c r="H126" s="4"/>
      <c r="I126" s="100"/>
      <c r="J126" s="101"/>
      <c r="K126" s="5"/>
      <c r="L126" s="9"/>
      <c r="M126" s="124"/>
      <c r="N126" s="58">
        <f t="shared" si="14"/>
        <v>0</v>
      </c>
    </row>
    <row r="127" spans="1:13" s="53" customFormat="1" ht="33" customHeight="1" thickBot="1">
      <c r="A127" s="31" t="s">
        <v>19</v>
      </c>
      <c r="B127" s="25"/>
      <c r="C127" s="25"/>
      <c r="D127" s="91"/>
      <c r="E127" s="33"/>
      <c r="F127" s="25"/>
      <c r="G127" s="66"/>
      <c r="H127" s="75"/>
      <c r="I127" s="75"/>
      <c r="J127" s="75"/>
      <c r="K127" s="75"/>
      <c r="L127" s="76"/>
      <c r="M127" s="122"/>
    </row>
    <row r="128" spans="1:14" s="1" customFormat="1" ht="13.5" thickBot="1">
      <c r="A128" s="34" t="s">
        <v>1</v>
      </c>
      <c r="B128" s="26" t="s">
        <v>2</v>
      </c>
      <c r="C128" s="82" t="s">
        <v>3</v>
      </c>
      <c r="D128" s="92"/>
      <c r="E128" s="80" t="s">
        <v>4</v>
      </c>
      <c r="F128" s="26" t="s">
        <v>5</v>
      </c>
      <c r="G128" s="67" t="s">
        <v>10</v>
      </c>
      <c r="H128" s="18" t="s">
        <v>6</v>
      </c>
      <c r="I128" s="18" t="s">
        <v>7</v>
      </c>
      <c r="J128" s="18" t="s">
        <v>8</v>
      </c>
      <c r="K128" s="18" t="s">
        <v>9</v>
      </c>
      <c r="L128" s="19"/>
      <c r="M128" s="123" t="s">
        <v>11</v>
      </c>
      <c r="N128" s="57" t="s">
        <v>12</v>
      </c>
    </row>
    <row r="129" spans="1:14" s="105" customFormat="1" ht="12.75">
      <c r="A129" s="131" t="s">
        <v>123</v>
      </c>
      <c r="B129" s="132" t="s">
        <v>15</v>
      </c>
      <c r="C129" s="133" t="s">
        <v>18</v>
      </c>
      <c r="D129" s="134" t="s">
        <v>44</v>
      </c>
      <c r="E129" s="131">
        <f aca="true" t="shared" si="15" ref="E129:E134">Best3</f>
        <v>68</v>
      </c>
      <c r="F129" s="27">
        <f aca="true" t="shared" si="16" ref="F129:F134">COUNT(G129:L129)</f>
        <v>4</v>
      </c>
      <c r="G129" s="69">
        <v>13</v>
      </c>
      <c r="H129" s="5"/>
      <c r="I129" s="5">
        <v>20</v>
      </c>
      <c r="J129" s="5">
        <v>23</v>
      </c>
      <c r="K129" s="5">
        <v>25</v>
      </c>
      <c r="L129" s="9"/>
      <c r="M129" s="124"/>
      <c r="N129" s="104">
        <f aca="true" t="shared" si="17" ref="N129:N135">IF(F129=0,0,AVERAGE(G129:L129))</f>
        <v>20.25</v>
      </c>
    </row>
    <row r="130" spans="1:14" s="105" customFormat="1" ht="12.75">
      <c r="A130" s="131" t="s">
        <v>198</v>
      </c>
      <c r="B130" s="132" t="s">
        <v>8</v>
      </c>
      <c r="C130" s="133" t="s">
        <v>18</v>
      </c>
      <c r="D130" s="134" t="s">
        <v>44</v>
      </c>
      <c r="E130" s="131">
        <f t="shared" si="15"/>
        <v>35</v>
      </c>
      <c r="F130" s="27">
        <f t="shared" si="16"/>
        <v>1</v>
      </c>
      <c r="G130" s="70"/>
      <c r="H130" s="7"/>
      <c r="I130" s="7"/>
      <c r="J130" s="7">
        <v>35</v>
      </c>
      <c r="K130" s="7"/>
      <c r="L130" s="102"/>
      <c r="M130" s="124"/>
      <c r="N130" s="104">
        <f t="shared" si="17"/>
        <v>35</v>
      </c>
    </row>
    <row r="131" spans="1:14" s="105" customFormat="1" ht="12.75">
      <c r="A131" s="131" t="s">
        <v>114</v>
      </c>
      <c r="B131" s="132" t="s">
        <v>115</v>
      </c>
      <c r="C131" s="133" t="s">
        <v>18</v>
      </c>
      <c r="D131" s="134" t="s">
        <v>44</v>
      </c>
      <c r="E131" s="131">
        <f t="shared" si="15"/>
        <v>32</v>
      </c>
      <c r="F131" s="27">
        <f t="shared" si="16"/>
        <v>1</v>
      </c>
      <c r="G131" s="70">
        <v>32</v>
      </c>
      <c r="H131" s="8"/>
      <c r="I131" s="8"/>
      <c r="J131" s="8"/>
      <c r="K131" s="5"/>
      <c r="L131" s="17"/>
      <c r="M131" s="124"/>
      <c r="N131" s="104">
        <f t="shared" si="17"/>
        <v>32</v>
      </c>
    </row>
    <row r="132" spans="1:14" s="105" customFormat="1" ht="12.75">
      <c r="A132" s="35" t="s">
        <v>177</v>
      </c>
      <c r="B132" s="27" t="s">
        <v>88</v>
      </c>
      <c r="C132" s="36" t="s">
        <v>18</v>
      </c>
      <c r="D132" s="89" t="s">
        <v>43</v>
      </c>
      <c r="E132" s="35">
        <f t="shared" si="15"/>
        <v>19</v>
      </c>
      <c r="F132" s="27">
        <f t="shared" si="16"/>
        <v>1</v>
      </c>
      <c r="G132" s="86"/>
      <c r="H132" s="8">
        <v>19</v>
      </c>
      <c r="I132" s="8"/>
      <c r="J132" s="8"/>
      <c r="K132" s="8"/>
      <c r="L132" s="17"/>
      <c r="M132" s="124"/>
      <c r="N132" s="104">
        <f t="shared" si="17"/>
        <v>19</v>
      </c>
    </row>
    <row r="133" spans="1:14" s="105" customFormat="1" ht="12.75">
      <c r="A133" s="35" t="s">
        <v>176</v>
      </c>
      <c r="B133" s="27" t="s">
        <v>15</v>
      </c>
      <c r="C133" s="36" t="s">
        <v>18</v>
      </c>
      <c r="D133" s="89" t="s">
        <v>43</v>
      </c>
      <c r="E133" s="35">
        <f t="shared" si="15"/>
        <v>15</v>
      </c>
      <c r="F133" s="27">
        <f t="shared" si="16"/>
        <v>1</v>
      </c>
      <c r="G133" s="86"/>
      <c r="H133" s="87">
        <v>15</v>
      </c>
      <c r="I133" s="7"/>
      <c r="J133" s="8"/>
      <c r="K133" s="87"/>
      <c r="L133" s="109"/>
      <c r="M133" s="124"/>
      <c r="N133" s="104">
        <f t="shared" si="17"/>
        <v>15</v>
      </c>
    </row>
    <row r="134" spans="1:14" s="105" customFormat="1" ht="12.75">
      <c r="A134" s="35" t="s">
        <v>217</v>
      </c>
      <c r="B134" s="27" t="s">
        <v>218</v>
      </c>
      <c r="C134" s="36" t="s">
        <v>18</v>
      </c>
      <c r="D134" s="89" t="s">
        <v>44</v>
      </c>
      <c r="E134" s="35">
        <f t="shared" si="15"/>
        <v>0</v>
      </c>
      <c r="F134" s="27">
        <f t="shared" si="16"/>
        <v>1</v>
      </c>
      <c r="G134" s="68"/>
      <c r="H134" s="8"/>
      <c r="I134" s="8"/>
      <c r="J134" s="8"/>
      <c r="K134" s="114">
        <v>0</v>
      </c>
      <c r="L134" s="17"/>
      <c r="M134" s="124"/>
      <c r="N134" s="104">
        <f t="shared" si="17"/>
        <v>0</v>
      </c>
    </row>
    <row r="135" spans="1:14" s="1" customFormat="1" ht="13.5" thickBot="1">
      <c r="A135" s="35"/>
      <c r="B135" s="27"/>
      <c r="C135" s="36"/>
      <c r="D135" s="89"/>
      <c r="E135" s="35"/>
      <c r="F135" s="27"/>
      <c r="G135" s="68"/>
      <c r="H135" s="8"/>
      <c r="I135" s="5"/>
      <c r="J135" s="5"/>
      <c r="K135" s="5"/>
      <c r="L135" s="9"/>
      <c r="M135" s="124"/>
      <c r="N135" s="58">
        <f t="shared" si="17"/>
        <v>0</v>
      </c>
    </row>
    <row r="136" spans="1:16" s="53" customFormat="1" ht="33" customHeight="1" thickBot="1">
      <c r="A136" s="31" t="s">
        <v>20</v>
      </c>
      <c r="B136" s="25"/>
      <c r="C136" s="25"/>
      <c r="D136" s="91"/>
      <c r="E136" s="33"/>
      <c r="F136" s="25"/>
      <c r="G136" s="66"/>
      <c r="H136" s="75"/>
      <c r="I136" s="75"/>
      <c r="J136" s="75"/>
      <c r="K136" s="75"/>
      <c r="L136" s="76"/>
      <c r="M136" s="122"/>
      <c r="P136" s="106"/>
    </row>
    <row r="137" spans="1:14" s="1" customFormat="1" ht="13.5" thickBot="1">
      <c r="A137" s="34" t="s">
        <v>1</v>
      </c>
      <c r="B137" s="26" t="s">
        <v>2</v>
      </c>
      <c r="C137" s="82" t="s">
        <v>3</v>
      </c>
      <c r="D137" s="92"/>
      <c r="E137" s="80" t="s">
        <v>4</v>
      </c>
      <c r="F137" s="26" t="s">
        <v>5</v>
      </c>
      <c r="G137" s="67" t="s">
        <v>10</v>
      </c>
      <c r="H137" s="18" t="s">
        <v>6</v>
      </c>
      <c r="I137" s="18" t="s">
        <v>7</v>
      </c>
      <c r="J137" s="18" t="s">
        <v>8</v>
      </c>
      <c r="K137" s="18" t="s">
        <v>9</v>
      </c>
      <c r="L137" s="19"/>
      <c r="M137" s="123" t="s">
        <v>11</v>
      </c>
      <c r="N137" s="57" t="s">
        <v>12</v>
      </c>
    </row>
    <row r="138" spans="1:14" s="105" customFormat="1" ht="12.75">
      <c r="A138" s="131" t="s">
        <v>174</v>
      </c>
      <c r="B138" s="132" t="s">
        <v>6</v>
      </c>
      <c r="C138" s="133" t="s">
        <v>18</v>
      </c>
      <c r="D138" s="134" t="s">
        <v>48</v>
      </c>
      <c r="E138" s="131">
        <f aca="true" t="shared" si="18" ref="E138:E151">Best3</f>
        <v>69</v>
      </c>
      <c r="F138" s="27">
        <f aca="true" t="shared" si="19" ref="F138:F151">COUNT(G138:L138)</f>
        <v>3</v>
      </c>
      <c r="G138" s="69"/>
      <c r="H138" s="5">
        <v>17</v>
      </c>
      <c r="I138" s="5">
        <v>22</v>
      </c>
      <c r="J138" s="5"/>
      <c r="K138" s="5">
        <v>30</v>
      </c>
      <c r="L138" s="9"/>
      <c r="M138" s="124"/>
      <c r="N138" s="104">
        <f aca="true" t="shared" si="20" ref="N138:N152">IF(F138=0,0,AVERAGE(G138:L138))</f>
        <v>23</v>
      </c>
    </row>
    <row r="139" spans="1:14" s="105" customFormat="1" ht="12.75">
      <c r="A139" s="131" t="s">
        <v>64</v>
      </c>
      <c r="B139" s="132" t="s">
        <v>10</v>
      </c>
      <c r="C139" s="133" t="s">
        <v>18</v>
      </c>
      <c r="D139" s="134" t="s">
        <v>48</v>
      </c>
      <c r="E139" s="131">
        <f t="shared" si="18"/>
        <v>64</v>
      </c>
      <c r="F139" s="27">
        <f t="shared" si="19"/>
        <v>3</v>
      </c>
      <c r="G139" s="86">
        <v>16</v>
      </c>
      <c r="H139" s="87"/>
      <c r="I139" s="87"/>
      <c r="J139" s="87">
        <v>24</v>
      </c>
      <c r="K139" s="87">
        <v>24</v>
      </c>
      <c r="L139" s="109"/>
      <c r="M139" s="124"/>
      <c r="N139" s="104">
        <f t="shared" si="20"/>
        <v>21.333333333333332</v>
      </c>
    </row>
    <row r="140" spans="1:14" s="105" customFormat="1" ht="12.75">
      <c r="A140" s="131" t="s">
        <v>75</v>
      </c>
      <c r="B140" s="132" t="s">
        <v>7</v>
      </c>
      <c r="C140" s="133" t="s">
        <v>18</v>
      </c>
      <c r="D140" s="134" t="s">
        <v>48</v>
      </c>
      <c r="E140" s="131">
        <f t="shared" si="18"/>
        <v>60</v>
      </c>
      <c r="F140" s="27">
        <f t="shared" si="19"/>
        <v>5</v>
      </c>
      <c r="G140" s="68">
        <v>10</v>
      </c>
      <c r="H140" s="8">
        <v>20</v>
      </c>
      <c r="I140" s="8">
        <v>18</v>
      </c>
      <c r="J140" s="8">
        <v>19</v>
      </c>
      <c r="K140" s="5">
        <v>21</v>
      </c>
      <c r="L140" s="17"/>
      <c r="M140" s="124"/>
      <c r="N140" s="104">
        <f t="shared" si="20"/>
        <v>17.6</v>
      </c>
    </row>
    <row r="141" spans="1:14" s="105" customFormat="1" ht="12.75">
      <c r="A141" s="35" t="s">
        <v>200</v>
      </c>
      <c r="B141" s="27" t="s">
        <v>8</v>
      </c>
      <c r="C141" s="36" t="s">
        <v>18</v>
      </c>
      <c r="D141" s="89" t="s">
        <v>47</v>
      </c>
      <c r="E141" s="35">
        <f t="shared" si="18"/>
        <v>40</v>
      </c>
      <c r="F141" s="27">
        <f t="shared" si="19"/>
        <v>2</v>
      </c>
      <c r="G141" s="68"/>
      <c r="H141" s="87"/>
      <c r="I141" s="8"/>
      <c r="J141" s="8">
        <v>20</v>
      </c>
      <c r="K141" s="87">
        <v>20</v>
      </c>
      <c r="L141" s="109"/>
      <c r="M141" s="124"/>
      <c r="N141" s="104">
        <f t="shared" si="20"/>
        <v>20</v>
      </c>
    </row>
    <row r="142" spans="1:14" s="105" customFormat="1" ht="12.75">
      <c r="A142" s="35" t="s">
        <v>84</v>
      </c>
      <c r="B142" s="27" t="s">
        <v>10</v>
      </c>
      <c r="C142" s="36" t="s">
        <v>18</v>
      </c>
      <c r="D142" s="89" t="s">
        <v>48</v>
      </c>
      <c r="E142" s="35">
        <f t="shared" si="18"/>
        <v>37</v>
      </c>
      <c r="F142" s="27">
        <f t="shared" si="19"/>
        <v>2</v>
      </c>
      <c r="G142" s="68">
        <v>10</v>
      </c>
      <c r="H142" s="87"/>
      <c r="I142" s="8"/>
      <c r="J142" s="87"/>
      <c r="K142" s="87">
        <v>27</v>
      </c>
      <c r="L142" s="109"/>
      <c r="M142" s="124"/>
      <c r="N142" s="104">
        <f t="shared" si="20"/>
        <v>18.5</v>
      </c>
    </row>
    <row r="143" spans="1:14" s="105" customFormat="1" ht="12.75">
      <c r="A143" s="35" t="s">
        <v>162</v>
      </c>
      <c r="B143" s="27" t="s">
        <v>6</v>
      </c>
      <c r="C143" s="36" t="s">
        <v>18</v>
      </c>
      <c r="D143" s="89" t="s">
        <v>47</v>
      </c>
      <c r="E143" s="35">
        <f t="shared" si="18"/>
        <v>29</v>
      </c>
      <c r="F143" s="27">
        <f t="shared" si="19"/>
        <v>1</v>
      </c>
      <c r="G143" s="68"/>
      <c r="H143" s="7">
        <v>29</v>
      </c>
      <c r="I143" s="8"/>
      <c r="J143" s="8"/>
      <c r="K143" s="8"/>
      <c r="L143" s="17"/>
      <c r="M143" s="124"/>
      <c r="N143" s="104">
        <f t="shared" si="20"/>
        <v>29</v>
      </c>
    </row>
    <row r="144" spans="1:14" s="105" customFormat="1" ht="12.75">
      <c r="A144" s="35" t="s">
        <v>168</v>
      </c>
      <c r="B144" s="27" t="s">
        <v>100</v>
      </c>
      <c r="C144" s="36" t="s">
        <v>18</v>
      </c>
      <c r="D144" s="89" t="s">
        <v>46</v>
      </c>
      <c r="E144" s="35">
        <f t="shared" si="18"/>
        <v>24</v>
      </c>
      <c r="F144" s="27">
        <f t="shared" si="19"/>
        <v>1</v>
      </c>
      <c r="G144" s="86"/>
      <c r="H144" s="87">
        <v>24</v>
      </c>
      <c r="I144" s="8"/>
      <c r="J144" s="87"/>
      <c r="K144" s="8"/>
      <c r="L144" s="109"/>
      <c r="M144" s="124"/>
      <c r="N144" s="104">
        <f t="shared" si="20"/>
        <v>24</v>
      </c>
    </row>
    <row r="145" spans="1:14" s="105" customFormat="1" ht="12.75">
      <c r="A145" s="35" t="s">
        <v>183</v>
      </c>
      <c r="B145" s="27" t="s">
        <v>7</v>
      </c>
      <c r="C145" s="36" t="s">
        <v>18</v>
      </c>
      <c r="D145" s="89" t="s">
        <v>56</v>
      </c>
      <c r="E145" s="35">
        <f t="shared" si="18"/>
        <v>19</v>
      </c>
      <c r="F145" s="27">
        <f t="shared" si="19"/>
        <v>2</v>
      </c>
      <c r="G145" s="68"/>
      <c r="H145" s="8">
        <v>0</v>
      </c>
      <c r="I145" s="8"/>
      <c r="J145" s="8"/>
      <c r="K145" s="8">
        <v>19</v>
      </c>
      <c r="L145" s="17"/>
      <c r="M145" s="124"/>
      <c r="N145" s="104">
        <f t="shared" si="20"/>
        <v>9.5</v>
      </c>
    </row>
    <row r="146" spans="1:14" s="105" customFormat="1" ht="12.75">
      <c r="A146" s="35" t="s">
        <v>205</v>
      </c>
      <c r="B146" s="27" t="s">
        <v>7</v>
      </c>
      <c r="C146" s="36" t="s">
        <v>18</v>
      </c>
      <c r="D146" s="89" t="s">
        <v>48</v>
      </c>
      <c r="E146" s="35">
        <f t="shared" si="18"/>
        <v>18</v>
      </c>
      <c r="F146" s="27">
        <f t="shared" si="19"/>
        <v>1</v>
      </c>
      <c r="G146" s="68"/>
      <c r="H146" s="8"/>
      <c r="I146" s="8"/>
      <c r="J146" s="8"/>
      <c r="K146" s="8">
        <v>18</v>
      </c>
      <c r="L146" s="17"/>
      <c r="M146" s="124"/>
      <c r="N146" s="104">
        <f t="shared" si="20"/>
        <v>18</v>
      </c>
    </row>
    <row r="147" spans="1:14" s="105" customFormat="1" ht="12.75">
      <c r="A147" s="35" t="s">
        <v>68</v>
      </c>
      <c r="B147" s="27" t="s">
        <v>6</v>
      </c>
      <c r="C147" s="36" t="s">
        <v>18</v>
      </c>
      <c r="D147" s="89" t="s">
        <v>47</v>
      </c>
      <c r="E147" s="35">
        <f t="shared" si="18"/>
        <v>17</v>
      </c>
      <c r="F147" s="27">
        <f t="shared" si="19"/>
        <v>3</v>
      </c>
      <c r="G147" s="86">
        <v>0</v>
      </c>
      <c r="H147" s="8">
        <v>17</v>
      </c>
      <c r="I147" s="8"/>
      <c r="J147" s="87">
        <v>0</v>
      </c>
      <c r="K147" s="8"/>
      <c r="L147" s="109"/>
      <c r="M147" s="124"/>
      <c r="N147" s="104">
        <f t="shared" si="20"/>
        <v>5.666666666666667</v>
      </c>
    </row>
    <row r="148" spans="1:14" s="105" customFormat="1" ht="12.75">
      <c r="A148" s="35" t="s">
        <v>135</v>
      </c>
      <c r="B148" s="27" t="s">
        <v>6</v>
      </c>
      <c r="C148" s="36" t="s">
        <v>18</v>
      </c>
      <c r="D148" s="89" t="s">
        <v>46</v>
      </c>
      <c r="E148" s="35">
        <f t="shared" si="18"/>
        <v>10</v>
      </c>
      <c r="F148" s="27">
        <f t="shared" si="19"/>
        <v>1</v>
      </c>
      <c r="G148" s="68">
        <v>10</v>
      </c>
      <c r="H148" s="8"/>
      <c r="I148" s="8"/>
      <c r="J148" s="8"/>
      <c r="K148" s="8"/>
      <c r="L148" s="17"/>
      <c r="M148" s="124"/>
      <c r="N148" s="104">
        <f t="shared" si="20"/>
        <v>10</v>
      </c>
    </row>
    <row r="149" spans="1:14" s="105" customFormat="1" ht="12.75">
      <c r="A149" s="35" t="s">
        <v>134</v>
      </c>
      <c r="B149" s="27" t="s">
        <v>10</v>
      </c>
      <c r="C149" s="36" t="s">
        <v>18</v>
      </c>
      <c r="D149" s="89" t="s">
        <v>45</v>
      </c>
      <c r="E149" s="35">
        <f t="shared" si="18"/>
        <v>10</v>
      </c>
      <c r="F149" s="27">
        <f t="shared" si="19"/>
        <v>1</v>
      </c>
      <c r="G149" s="68">
        <v>10</v>
      </c>
      <c r="H149" s="8"/>
      <c r="I149" s="8"/>
      <c r="J149" s="8"/>
      <c r="K149" s="8"/>
      <c r="L149" s="109"/>
      <c r="M149" s="124"/>
      <c r="N149" s="104">
        <f t="shared" si="20"/>
        <v>10</v>
      </c>
    </row>
    <row r="150" spans="1:14" s="105" customFormat="1" ht="12.75">
      <c r="A150" s="35" t="s">
        <v>136</v>
      </c>
      <c r="B150" s="27" t="s">
        <v>8</v>
      </c>
      <c r="C150" s="36" t="s">
        <v>18</v>
      </c>
      <c r="D150" s="89" t="s">
        <v>45</v>
      </c>
      <c r="E150" s="35">
        <f t="shared" si="18"/>
        <v>10</v>
      </c>
      <c r="F150" s="27">
        <f t="shared" si="19"/>
        <v>1</v>
      </c>
      <c r="G150" s="68">
        <v>10</v>
      </c>
      <c r="H150" s="8"/>
      <c r="I150" s="8"/>
      <c r="J150" s="8"/>
      <c r="K150" s="8"/>
      <c r="L150" s="17"/>
      <c r="M150" s="124"/>
      <c r="N150" s="104">
        <f t="shared" si="20"/>
        <v>10</v>
      </c>
    </row>
    <row r="151" spans="1:14" s="105" customFormat="1" ht="12.75">
      <c r="A151" s="35" t="s">
        <v>184</v>
      </c>
      <c r="B151" s="27" t="s">
        <v>173</v>
      </c>
      <c r="C151" s="36" t="s">
        <v>18</v>
      </c>
      <c r="D151" s="89" t="s">
        <v>48</v>
      </c>
      <c r="E151" s="35">
        <f t="shared" si="18"/>
        <v>0</v>
      </c>
      <c r="F151" s="27">
        <f t="shared" si="19"/>
        <v>1</v>
      </c>
      <c r="G151" s="68"/>
      <c r="H151" s="8">
        <v>0</v>
      </c>
      <c r="I151" s="8"/>
      <c r="J151" s="8"/>
      <c r="K151" s="8"/>
      <c r="L151" s="17"/>
      <c r="M151" s="124"/>
      <c r="N151" s="104">
        <f t="shared" si="20"/>
        <v>0</v>
      </c>
    </row>
    <row r="152" spans="1:14" s="1" customFormat="1" ht="13.5" thickBot="1">
      <c r="A152" s="39"/>
      <c r="B152" s="28"/>
      <c r="C152" s="38"/>
      <c r="D152" s="93"/>
      <c r="E152" s="35"/>
      <c r="F152" s="27"/>
      <c r="G152" s="84"/>
      <c r="H152" s="22"/>
      <c r="I152" s="22"/>
      <c r="J152" s="22"/>
      <c r="K152" s="22"/>
      <c r="L152" s="23"/>
      <c r="M152" s="126"/>
      <c r="N152" s="85">
        <f t="shared" si="20"/>
        <v>0</v>
      </c>
    </row>
    <row r="153" spans="1:13" s="54" customFormat="1" ht="33" customHeight="1" thickBot="1">
      <c r="A153" s="40" t="s">
        <v>21</v>
      </c>
      <c r="B153" s="73"/>
      <c r="C153" s="73"/>
      <c r="D153" s="95"/>
      <c r="E153" s="81"/>
      <c r="F153" s="73"/>
      <c r="G153" s="66"/>
      <c r="H153" s="75"/>
      <c r="I153" s="75"/>
      <c r="J153" s="75"/>
      <c r="K153" s="75"/>
      <c r="L153" s="76"/>
      <c r="M153" s="127"/>
    </row>
    <row r="154" spans="1:14" s="1" customFormat="1" ht="13.5" thickBot="1">
      <c r="A154" s="34" t="s">
        <v>1</v>
      </c>
      <c r="B154" s="26" t="s">
        <v>2</v>
      </c>
      <c r="C154" s="82" t="s">
        <v>3</v>
      </c>
      <c r="D154" s="92"/>
      <c r="E154" s="80" t="s">
        <v>4</v>
      </c>
      <c r="F154" s="26" t="s">
        <v>5</v>
      </c>
      <c r="G154" s="67" t="s">
        <v>10</v>
      </c>
      <c r="H154" s="18" t="s">
        <v>6</v>
      </c>
      <c r="I154" s="18" t="s">
        <v>7</v>
      </c>
      <c r="J154" s="18" t="s">
        <v>8</v>
      </c>
      <c r="K154" s="18" t="s">
        <v>9</v>
      </c>
      <c r="L154" s="19"/>
      <c r="M154" s="123" t="s">
        <v>11</v>
      </c>
      <c r="N154" s="57" t="s">
        <v>12</v>
      </c>
    </row>
    <row r="155" spans="1:14" s="1" customFormat="1" ht="13.5" thickBot="1">
      <c r="A155" s="35"/>
      <c r="B155" s="27"/>
      <c r="C155" s="36"/>
      <c r="D155" s="89"/>
      <c r="E155" s="35"/>
      <c r="F155" s="27"/>
      <c r="G155" s="69"/>
      <c r="H155" s="4"/>
      <c r="I155" s="5"/>
      <c r="J155" s="5"/>
      <c r="K155" s="5"/>
      <c r="L155" s="9"/>
      <c r="M155" s="124"/>
      <c r="N155" s="58">
        <f>IF(F155=0,0,AVERAGE(G155:L155))</f>
        <v>0</v>
      </c>
    </row>
    <row r="156" spans="1:13" s="53" customFormat="1" ht="33" customHeight="1" thickBot="1">
      <c r="A156" s="31" t="s">
        <v>22</v>
      </c>
      <c r="B156" s="25" t="s">
        <v>23</v>
      </c>
      <c r="C156" s="25"/>
      <c r="D156" s="91"/>
      <c r="E156" s="33"/>
      <c r="F156" s="25"/>
      <c r="G156" s="66"/>
      <c r="H156" s="75"/>
      <c r="I156" s="75"/>
      <c r="J156" s="75"/>
      <c r="K156" s="75"/>
      <c r="L156" s="76"/>
      <c r="M156" s="122"/>
    </row>
    <row r="157" spans="1:14" s="1" customFormat="1" ht="13.5" thickBot="1">
      <c r="A157" s="34" t="s">
        <v>1</v>
      </c>
      <c r="B157" s="26" t="s">
        <v>2</v>
      </c>
      <c r="C157" s="82" t="s">
        <v>3</v>
      </c>
      <c r="D157" s="92"/>
      <c r="E157" s="80" t="s">
        <v>4</v>
      </c>
      <c r="F157" s="26" t="s">
        <v>5</v>
      </c>
      <c r="G157" s="67" t="s">
        <v>10</v>
      </c>
      <c r="H157" s="18" t="s">
        <v>6</v>
      </c>
      <c r="I157" s="18" t="s">
        <v>7</v>
      </c>
      <c r="J157" s="18" t="s">
        <v>8</v>
      </c>
      <c r="K157" s="18" t="s">
        <v>9</v>
      </c>
      <c r="L157" s="19"/>
      <c r="M157" s="123" t="s">
        <v>11</v>
      </c>
      <c r="N157" s="57" t="s">
        <v>12</v>
      </c>
    </row>
    <row r="158" spans="1:14" s="1" customFormat="1" ht="13.5" thickBot="1">
      <c r="A158" s="41" t="s">
        <v>24</v>
      </c>
      <c r="B158" s="42"/>
      <c r="C158" s="43"/>
      <c r="D158" s="94"/>
      <c r="E158" s="42"/>
      <c r="F158" s="29"/>
      <c r="G158" s="61">
        <f aca="true" t="shared" si="21" ref="G158:L158">COUNT(G4:G155)</f>
        <v>81</v>
      </c>
      <c r="H158" s="20">
        <f t="shared" si="21"/>
        <v>41</v>
      </c>
      <c r="I158" s="20">
        <f t="shared" si="21"/>
        <v>27</v>
      </c>
      <c r="J158" s="20">
        <f t="shared" si="21"/>
        <v>25</v>
      </c>
      <c r="K158" s="20">
        <f t="shared" si="21"/>
        <v>35</v>
      </c>
      <c r="L158" s="21">
        <f t="shared" si="21"/>
        <v>0</v>
      </c>
      <c r="M158" s="124">
        <f>SUM(M4:M155)</f>
        <v>6</v>
      </c>
      <c r="N158" s="58"/>
    </row>
    <row r="159" spans="1:18" s="1" customFormat="1" ht="12.75">
      <c r="A159" s="44" t="s">
        <v>25</v>
      </c>
      <c r="B159" s="45"/>
      <c r="C159" s="46"/>
      <c r="D159" s="96"/>
      <c r="E159" s="45"/>
      <c r="F159" s="78">
        <f>ROUNDUP(AVERAGE(G158:K158),0)</f>
        <v>42</v>
      </c>
      <c r="G159" s="16"/>
      <c r="H159" s="15"/>
      <c r="I159" s="15"/>
      <c r="J159" s="15"/>
      <c r="K159" s="15"/>
      <c r="L159" s="62"/>
      <c r="M159" s="128"/>
      <c r="R159" s="55"/>
    </row>
    <row r="160" spans="1:13" s="1" customFormat="1" ht="12.75">
      <c r="A160" s="41" t="s">
        <v>26</v>
      </c>
      <c r="B160" s="42"/>
      <c r="C160" s="43"/>
      <c r="D160" s="94"/>
      <c r="E160" s="42"/>
      <c r="F160" s="29">
        <f>SUM(F4:F155)+M158</f>
        <v>215</v>
      </c>
      <c r="H160" s="2"/>
      <c r="I160" s="2"/>
      <c r="J160" s="2"/>
      <c r="K160" s="2"/>
      <c r="L160" s="3"/>
      <c r="M160" s="128"/>
    </row>
    <row r="161" spans="1:13" s="1" customFormat="1" ht="12.75">
      <c r="A161" s="41" t="s">
        <v>27</v>
      </c>
      <c r="B161" s="42"/>
      <c r="C161" s="43"/>
      <c r="D161" s="94"/>
      <c r="E161" s="42"/>
      <c r="F161" s="29">
        <f>COUNTIF(F4:F155,"&gt;=2")</f>
        <v>36</v>
      </c>
      <c r="H161" s="2"/>
      <c r="I161" s="2"/>
      <c r="J161" s="2"/>
      <c r="K161" s="2"/>
      <c r="L161" s="3"/>
      <c r="M161" s="128"/>
    </row>
    <row r="162" spans="1:13" s="1" customFormat="1" ht="12.75">
      <c r="A162" s="41" t="s">
        <v>28</v>
      </c>
      <c r="B162" s="42"/>
      <c r="C162" s="43"/>
      <c r="D162" s="94"/>
      <c r="E162" s="42"/>
      <c r="F162" s="29">
        <f>COUNTIF(F4:F155,"&gt;=3")</f>
        <v>22</v>
      </c>
      <c r="H162" s="2"/>
      <c r="I162" s="2"/>
      <c r="J162" s="2"/>
      <c r="K162" s="2"/>
      <c r="L162" s="3"/>
      <c r="M162" s="128"/>
    </row>
    <row r="163" spans="1:13" s="1" customFormat="1" ht="12.75">
      <c r="A163" s="41" t="s">
        <v>50</v>
      </c>
      <c r="B163" s="42"/>
      <c r="C163" s="43"/>
      <c r="D163" s="94"/>
      <c r="E163" s="42"/>
      <c r="F163" s="29">
        <f>COUNTIF(F4:F155,"&gt;=4")</f>
        <v>14</v>
      </c>
      <c r="H163" s="2"/>
      <c r="I163" s="2"/>
      <c r="J163" s="2"/>
      <c r="K163" s="2"/>
      <c r="L163" s="3"/>
      <c r="M163" s="128"/>
    </row>
    <row r="164" spans="1:14" s="1" customFormat="1" ht="12.75">
      <c r="A164" s="41" t="s">
        <v>49</v>
      </c>
      <c r="B164" s="42"/>
      <c r="C164" s="43"/>
      <c r="D164" s="94"/>
      <c r="E164" s="42"/>
      <c r="F164" s="29">
        <f>COUNTIF(F4:F155,"&gt;=5")</f>
        <v>4</v>
      </c>
      <c r="H164" s="2"/>
      <c r="I164" s="2"/>
      <c r="J164" s="2"/>
      <c r="K164" s="2"/>
      <c r="L164" s="3"/>
      <c r="M164" s="128"/>
      <c r="N164" s="56"/>
    </row>
    <row r="165" spans="1:14" s="1" customFormat="1" ht="12.75" hidden="1">
      <c r="A165" s="41" t="s">
        <v>29</v>
      </c>
      <c r="B165" s="42"/>
      <c r="C165" s="43"/>
      <c r="D165" s="94"/>
      <c r="E165" s="42"/>
      <c r="F165" s="29">
        <f>COUNTIF(F4:F155,"&gt;=6")</f>
        <v>0</v>
      </c>
      <c r="H165" s="2"/>
      <c r="I165" s="2"/>
      <c r="J165" s="2"/>
      <c r="K165" s="2"/>
      <c r="L165" s="3"/>
      <c r="M165" s="128"/>
      <c r="N165" s="56"/>
    </row>
    <row r="166" spans="1:13" s="1" customFormat="1" ht="13.5" thickBot="1">
      <c r="A166" s="47" t="s">
        <v>30</v>
      </c>
      <c r="B166" s="48"/>
      <c r="C166" s="72"/>
      <c r="D166" s="97"/>
      <c r="E166" s="48"/>
      <c r="F166" s="79">
        <f>COUNTIF(E4:E155,"&gt;=100")</f>
        <v>3</v>
      </c>
      <c r="G166" s="10"/>
      <c r="H166" s="63"/>
      <c r="I166" s="63"/>
      <c r="J166" s="63"/>
      <c r="K166" s="63"/>
      <c r="L166" s="64"/>
      <c r="M166" s="128"/>
    </row>
    <row r="169" spans="1:13" s="1" customFormat="1" ht="12.75">
      <c r="A169" s="50" t="s">
        <v>31</v>
      </c>
      <c r="B169" s="50"/>
      <c r="C169" s="51"/>
      <c r="D169" s="98"/>
      <c r="E169" s="50"/>
      <c r="F169" s="77"/>
      <c r="G169" s="83">
        <f aca="true" t="shared" si="22" ref="G169:L169">SUM(G4:G155)</f>
        <v>1479</v>
      </c>
      <c r="H169" s="83">
        <f t="shared" si="22"/>
        <v>934</v>
      </c>
      <c r="I169" s="83">
        <f t="shared" si="22"/>
        <v>641</v>
      </c>
      <c r="J169" s="83">
        <f t="shared" si="22"/>
        <v>671</v>
      </c>
      <c r="K169" s="83">
        <f t="shared" si="22"/>
        <v>898</v>
      </c>
      <c r="L169" s="83">
        <f t="shared" si="22"/>
        <v>0</v>
      </c>
      <c r="M169" s="129"/>
    </row>
    <row r="170" spans="1:13" s="1" customFormat="1" ht="12.75">
      <c r="A170" s="50"/>
      <c r="B170" s="50"/>
      <c r="C170" s="51"/>
      <c r="D170" s="98"/>
      <c r="E170" s="50"/>
      <c r="F170" s="77"/>
      <c r="G170" s="83"/>
      <c r="H170" s="83"/>
      <c r="I170" s="83"/>
      <c r="J170" s="83"/>
      <c r="K170" s="83"/>
      <c r="L170" s="83"/>
      <c r="M170" s="129"/>
    </row>
    <row r="171" spans="1:13" s="1" customFormat="1" ht="12.75">
      <c r="A171" s="50" t="s">
        <v>32</v>
      </c>
      <c r="B171" s="50"/>
      <c r="C171" s="51"/>
      <c r="D171" s="98"/>
      <c r="E171" s="50"/>
      <c r="F171" s="77"/>
      <c r="G171" s="83">
        <v>29</v>
      </c>
      <c r="H171" s="83">
        <v>13</v>
      </c>
      <c r="I171" s="83">
        <v>8</v>
      </c>
      <c r="J171" s="83">
        <v>11</v>
      </c>
      <c r="K171" s="83">
        <v>15</v>
      </c>
      <c r="L171" s="83"/>
      <c r="M171" s="129"/>
    </row>
    <row r="172" spans="1:13" s="1" customFormat="1" ht="12.75">
      <c r="A172" s="50" t="s">
        <v>33</v>
      </c>
      <c r="B172" s="50"/>
      <c r="C172" s="51"/>
      <c r="D172" s="98"/>
      <c r="E172" s="50"/>
      <c r="F172" s="77"/>
      <c r="G172" s="83">
        <v>21</v>
      </c>
      <c r="H172" s="83">
        <v>16</v>
      </c>
      <c r="I172" s="83">
        <v>11</v>
      </c>
      <c r="J172" s="83">
        <v>8</v>
      </c>
      <c r="K172" s="83">
        <v>14</v>
      </c>
      <c r="L172" s="83"/>
      <c r="M172" s="129"/>
    </row>
    <row r="173" spans="1:13" s="1" customFormat="1" ht="12.75">
      <c r="A173" s="50" t="s">
        <v>34</v>
      </c>
      <c r="B173" s="50"/>
      <c r="C173" s="51"/>
      <c r="D173" s="98"/>
      <c r="E173" s="50"/>
      <c r="F173" s="77"/>
      <c r="G173" s="83">
        <v>25</v>
      </c>
      <c r="H173" s="83">
        <v>8</v>
      </c>
      <c r="I173" s="83">
        <v>4</v>
      </c>
      <c r="J173" s="83">
        <v>4</v>
      </c>
      <c r="K173" s="83">
        <v>4</v>
      </c>
      <c r="L173" s="83"/>
      <c r="M173" s="129"/>
    </row>
    <row r="174" spans="1:13" s="1" customFormat="1" ht="12.75">
      <c r="A174" s="50" t="s">
        <v>53</v>
      </c>
      <c r="B174" s="50"/>
      <c r="C174" s="51"/>
      <c r="D174" s="98"/>
      <c r="E174" s="50"/>
      <c r="F174" s="77"/>
      <c r="G174" s="83">
        <f aca="true" t="shared" si="23" ref="G174:L174">IF(G171&lt;=30,G171*(40*2+1-G171)/2,(30*(40*2+1-30)/2)+10*(G171-30))</f>
        <v>754</v>
      </c>
      <c r="H174" s="83">
        <f t="shared" si="23"/>
        <v>442</v>
      </c>
      <c r="I174" s="83">
        <f t="shared" si="23"/>
        <v>292</v>
      </c>
      <c r="J174" s="83">
        <f t="shared" si="23"/>
        <v>385</v>
      </c>
      <c r="K174" s="83">
        <f t="shared" si="23"/>
        <v>495</v>
      </c>
      <c r="L174" s="83">
        <f t="shared" si="23"/>
        <v>0</v>
      </c>
      <c r="M174" s="129"/>
    </row>
    <row r="175" spans="1:13" s="1" customFormat="1" ht="12.75">
      <c r="A175" s="50" t="s">
        <v>54</v>
      </c>
      <c r="B175" s="50"/>
      <c r="C175" s="51"/>
      <c r="D175" s="98"/>
      <c r="E175" s="50"/>
      <c r="F175" s="77"/>
      <c r="G175" s="83">
        <f aca="true" t="shared" si="24" ref="G175:L175">IF(G172&lt;=20,G172*(30*2+1-G172)/2,(20*(30*2+1-20)/2)+10*(G172-20))</f>
        <v>420</v>
      </c>
      <c r="H175" s="83">
        <f t="shared" si="24"/>
        <v>360</v>
      </c>
      <c r="I175" s="83">
        <f t="shared" si="24"/>
        <v>275</v>
      </c>
      <c r="J175" s="83">
        <f t="shared" si="24"/>
        <v>212</v>
      </c>
      <c r="K175" s="83">
        <f t="shared" si="24"/>
        <v>329</v>
      </c>
      <c r="L175" s="83">
        <f t="shared" si="24"/>
        <v>0</v>
      </c>
      <c r="M175" s="129"/>
    </row>
    <row r="176" spans="1:13" s="1" customFormat="1" ht="12.75">
      <c r="A176" s="50" t="s">
        <v>55</v>
      </c>
      <c r="B176" s="50"/>
      <c r="C176" s="51"/>
      <c r="D176" s="98"/>
      <c r="E176" s="50"/>
      <c r="F176" s="77"/>
      <c r="G176" s="83">
        <f aca="true" t="shared" si="25" ref="G176:L176">IF(G173&lt;=10,G173*(20*2+1-G173)/2,(10*(20*2+1-10)/2)+10*(G173-10))</f>
        <v>305</v>
      </c>
      <c r="H176" s="83">
        <f t="shared" si="25"/>
        <v>132</v>
      </c>
      <c r="I176" s="83">
        <f t="shared" si="25"/>
        <v>74</v>
      </c>
      <c r="J176" s="83">
        <f t="shared" si="25"/>
        <v>74</v>
      </c>
      <c r="K176" s="83">
        <f t="shared" si="25"/>
        <v>74</v>
      </c>
      <c r="L176" s="83">
        <f t="shared" si="25"/>
        <v>0</v>
      </c>
      <c r="M176" s="129"/>
    </row>
    <row r="177" spans="1:13" s="1" customFormat="1" ht="12.75">
      <c r="A177" s="50" t="s">
        <v>31</v>
      </c>
      <c r="B177" s="50"/>
      <c r="C177" s="51"/>
      <c r="D177" s="98"/>
      <c r="E177" s="50"/>
      <c r="F177" s="77"/>
      <c r="G177" s="83">
        <f aca="true" t="shared" si="26" ref="G177:L177">SUM(G174:G176)</f>
        <v>1479</v>
      </c>
      <c r="H177" s="83">
        <f t="shared" si="26"/>
        <v>934</v>
      </c>
      <c r="I177" s="83">
        <f t="shared" si="26"/>
        <v>641</v>
      </c>
      <c r="J177" s="83">
        <f t="shared" si="26"/>
        <v>671</v>
      </c>
      <c r="K177" s="83">
        <f t="shared" si="26"/>
        <v>898</v>
      </c>
      <c r="L177" s="83">
        <f t="shared" si="26"/>
        <v>0</v>
      </c>
      <c r="M177" s="129"/>
    </row>
    <row r="179" ht="12.75">
      <c r="A179" s="59" t="s">
        <v>35</v>
      </c>
    </row>
    <row r="180" spans="2:3" ht="12.75">
      <c r="B180" s="59" t="s">
        <v>36</v>
      </c>
      <c r="C180" s="49" t="s">
        <v>39</v>
      </c>
    </row>
    <row r="181" spans="2:3" ht="12.75">
      <c r="B181" s="59" t="s">
        <v>37</v>
      </c>
      <c r="C181" s="49" t="s">
        <v>40</v>
      </c>
    </row>
    <row r="182" spans="2:3" ht="12.75">
      <c r="B182" s="59" t="s">
        <v>38</v>
      </c>
      <c r="C182" s="49" t="s">
        <v>41</v>
      </c>
    </row>
    <row r="183" ht="12.75">
      <c r="A183" s="59" t="s">
        <v>51</v>
      </c>
    </row>
    <row r="184" ht="12.75">
      <c r="A184" s="59" t="s">
        <v>58</v>
      </c>
    </row>
    <row r="186" ht="12.75">
      <c r="A186" s="59" t="s">
        <v>42</v>
      </c>
    </row>
    <row r="187" ht="12.75">
      <c r="A187" s="59" t="s">
        <v>76</v>
      </c>
    </row>
    <row r="188" ht="12.75">
      <c r="A188" s="59" t="s">
        <v>52</v>
      </c>
    </row>
  </sheetData>
  <printOptions horizontalCentered="1"/>
  <pageMargins left="0.35433070866141736" right="0.35433070866141736" top="0.5905511811023623" bottom="1.1811023622047245" header="0.5905511811023623" footer="0.5905511811023623"/>
  <pageSetup blackAndWhite="1" fitToHeight="2" fitToWidth="1" horizontalDpi="300" verticalDpi="300" orientation="portrait" paperSize="9" scale="66" r:id="rId1"/>
  <headerFooter alignWithMargins="0">
    <oddFooter>&amp;CPage &amp;P of &amp;N</oddFooter>
  </headerFooter>
  <rowBreaks count="2" manualBreakCount="2">
    <brk id="100" max="255" man="1"/>
    <brk id="10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night o results</dc:title>
  <dc:subject/>
  <dc:creator>John Kewley</dc:creator>
  <cp:keywords/>
  <dc:description/>
  <cp:lastModifiedBy>hamish</cp:lastModifiedBy>
  <cp:lastPrinted>2009-11-09T12:06:05Z</cp:lastPrinted>
  <dcterms:created xsi:type="dcterms:W3CDTF">1999-02-24T23:39:19Z</dcterms:created>
  <dcterms:modified xsi:type="dcterms:W3CDTF">2010-02-21T16:06:14Z</dcterms:modified>
  <cp:category/>
  <cp:version/>
  <cp:contentType/>
  <cp:contentStatus/>
</cp:coreProperties>
</file>